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M:\MOJE-ROBOTA\2021-028jk-ZS-DOBROVSKEHO\07-Rozp\"/>
    </mc:Choice>
  </mc:AlternateContent>
  <xr:revisionPtr revIDLastSave="0" documentId="13_ncr:1_{621CD3E5-C416-474B-BAA8-C9514DE51240}" xr6:coauthVersionLast="47" xr6:coauthVersionMax="47" xr10:uidLastSave="{00000000-0000-0000-0000-000000000000}"/>
  <bookViews>
    <workbookView xWindow="-120" yWindow="-120" windowWidth="29040" windowHeight="15840" tabRatio="722" xr2:uid="{00000000-000D-0000-FFFF-FFFF00000000}"/>
  </bookViews>
  <sheets>
    <sheet name="Rekapitulace stavby" sheetId="1" r:id="rId1"/>
    <sheet name="SO-05 - Přípravné práce" sheetId="2" r:id="rId2"/>
    <sheet name="SO-10 - Komunikace" sheetId="3" r:id="rId3"/>
    <sheet name="SO-40 - Chráničky Cetin N..." sheetId="4" r:id="rId4"/>
    <sheet name="SO-90 - VRN" sheetId="5" r:id="rId5"/>
  </sheets>
  <definedNames>
    <definedName name="_xlnm._FilterDatabase" localSheetId="1" hidden="1">'SO-05 - Přípravné práce'!$C$118:$K$238</definedName>
    <definedName name="_xlnm._FilterDatabase" localSheetId="2" hidden="1">'SO-10 - Komunikace'!$C$123:$K$349</definedName>
    <definedName name="_xlnm._FilterDatabase" localSheetId="3" hidden="1">'SO-40 - Chráničky Cetin N...'!$C$118:$K$198</definedName>
    <definedName name="_xlnm._FilterDatabase" localSheetId="4" hidden="1">'SO-90 - VRN'!$C$120:$K$159</definedName>
    <definedName name="_xlnm.Print_Titles" localSheetId="0">'Rekapitulace stavby'!$92:$92</definedName>
    <definedName name="_xlnm.Print_Titles" localSheetId="1">'SO-05 - Přípravné práce'!$118:$118</definedName>
    <definedName name="_xlnm.Print_Titles" localSheetId="2">'SO-10 - Komunikace'!$123:$123</definedName>
    <definedName name="_xlnm.Print_Titles" localSheetId="3">'SO-40 - Chráničky Cetin N...'!$118:$118</definedName>
    <definedName name="_xlnm.Print_Titles" localSheetId="4">'SO-90 - VRN'!$120:$120</definedName>
    <definedName name="_xlnm.Print_Area" localSheetId="0">'Rekapitulace stavby'!$D$4:$AO$35,'Rekapitulace stavby'!$C$82:$AQ$99</definedName>
    <definedName name="_xlnm.Print_Area" localSheetId="1">'SO-05 - Přípravné práce'!$C$82:$J$100,'SO-05 - Přípravné práce'!$C$106:$K$238</definedName>
    <definedName name="_xlnm.Print_Area" localSheetId="2">'SO-10 - Komunikace'!$C$82:$J$105,'SO-10 - Komunikace'!$C$111:$K$349</definedName>
    <definedName name="_xlnm.Print_Area" localSheetId="3">'SO-40 - Chráničky Cetin N...'!$C$82:$J$100,'SO-40 - Chráničky Cetin N...'!$C$106:$K$198</definedName>
    <definedName name="_xlnm.Print_Area" localSheetId="4">'SO-90 - VRN'!$C$82:$J$102,'SO-90 - VRN'!$C$108:$K$159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7" i="5" l="1"/>
  <c r="J36" i="5"/>
  <c r="AY98" i="1"/>
  <c r="J35" i="5"/>
  <c r="AX98" i="1" s="1"/>
  <c r="BI157" i="5"/>
  <c r="BH157" i="5"/>
  <c r="BG157" i="5"/>
  <c r="BF157" i="5"/>
  <c r="T157" i="5"/>
  <c r="T156" i="5"/>
  <c r="R157" i="5"/>
  <c r="R156" i="5" s="1"/>
  <c r="P157" i="5"/>
  <c r="P156" i="5"/>
  <c r="BI153" i="5"/>
  <c r="BH153" i="5"/>
  <c r="BG153" i="5"/>
  <c r="BF153" i="5"/>
  <c r="T153" i="5"/>
  <c r="R153" i="5"/>
  <c r="P153" i="5"/>
  <c r="BI150" i="5"/>
  <c r="BH150" i="5"/>
  <c r="BG150" i="5"/>
  <c r="BF150" i="5"/>
  <c r="T150" i="5"/>
  <c r="R150" i="5"/>
  <c r="P150" i="5"/>
  <c r="BI147" i="5"/>
  <c r="BH147" i="5"/>
  <c r="BG147" i="5"/>
  <c r="BF147" i="5"/>
  <c r="T147" i="5"/>
  <c r="R147" i="5"/>
  <c r="P147" i="5"/>
  <c r="BI144" i="5"/>
  <c r="BH144" i="5"/>
  <c r="BG144" i="5"/>
  <c r="BF144" i="5"/>
  <c r="T144" i="5"/>
  <c r="R144" i="5"/>
  <c r="P144" i="5"/>
  <c r="BI140" i="5"/>
  <c r="BH140" i="5"/>
  <c r="BG140" i="5"/>
  <c r="BF140" i="5"/>
  <c r="T140" i="5"/>
  <c r="T139" i="5" s="1"/>
  <c r="R140" i="5"/>
  <c r="R139" i="5"/>
  <c r="P140" i="5"/>
  <c r="P139" i="5" s="1"/>
  <c r="BI136" i="5"/>
  <c r="BH136" i="5"/>
  <c r="BG136" i="5"/>
  <c r="BF136" i="5"/>
  <c r="T136" i="5"/>
  <c r="R136" i="5"/>
  <c r="P136" i="5"/>
  <c r="BI133" i="5"/>
  <c r="BH133" i="5"/>
  <c r="BG133" i="5"/>
  <c r="BF133" i="5"/>
  <c r="T133" i="5"/>
  <c r="R133" i="5"/>
  <c r="P133" i="5"/>
  <c r="BI130" i="5"/>
  <c r="BH130" i="5"/>
  <c r="BG130" i="5"/>
  <c r="BF130" i="5"/>
  <c r="T130" i="5"/>
  <c r="R130" i="5"/>
  <c r="P130" i="5"/>
  <c r="BI127" i="5"/>
  <c r="BH127" i="5"/>
  <c r="BG127" i="5"/>
  <c r="BF127" i="5"/>
  <c r="T127" i="5"/>
  <c r="R127" i="5"/>
  <c r="P127" i="5"/>
  <c r="BI124" i="5"/>
  <c r="BH124" i="5"/>
  <c r="BG124" i="5"/>
  <c r="BF124" i="5"/>
  <c r="T124" i="5"/>
  <c r="R124" i="5"/>
  <c r="P124" i="5"/>
  <c r="J118" i="5"/>
  <c r="J117" i="5"/>
  <c r="F117" i="5"/>
  <c r="F115" i="5"/>
  <c r="E113" i="5"/>
  <c r="J92" i="5"/>
  <c r="J91" i="5"/>
  <c r="F91" i="5"/>
  <c r="F89" i="5"/>
  <c r="E87" i="5"/>
  <c r="J18" i="5"/>
  <c r="E18" i="5"/>
  <c r="F92" i="5" s="1"/>
  <c r="J17" i="5"/>
  <c r="J12" i="5"/>
  <c r="J89" i="5"/>
  <c r="E7" i="5"/>
  <c r="E85" i="5"/>
  <c r="J37" i="4"/>
  <c r="J36" i="4"/>
  <c r="AY97" i="1" s="1"/>
  <c r="J35" i="4"/>
  <c r="AX97" i="1"/>
  <c r="BI196" i="4"/>
  <c r="BH196" i="4"/>
  <c r="BG196" i="4"/>
  <c r="BF196" i="4"/>
  <c r="T196" i="4"/>
  <c r="R196" i="4"/>
  <c r="P196" i="4"/>
  <c r="BI193" i="4"/>
  <c r="BH193" i="4"/>
  <c r="BG193" i="4"/>
  <c r="BF193" i="4"/>
  <c r="T193" i="4"/>
  <c r="R193" i="4"/>
  <c r="P193" i="4"/>
  <c r="BI190" i="4"/>
  <c r="BH190" i="4"/>
  <c r="BG190" i="4"/>
  <c r="BF190" i="4"/>
  <c r="T190" i="4"/>
  <c r="R190" i="4"/>
  <c r="P190" i="4"/>
  <c r="BI187" i="4"/>
  <c r="BH187" i="4"/>
  <c r="BG187" i="4"/>
  <c r="BF187" i="4"/>
  <c r="T187" i="4"/>
  <c r="R187" i="4"/>
  <c r="P187" i="4"/>
  <c r="BI184" i="4"/>
  <c r="BH184" i="4"/>
  <c r="BG184" i="4"/>
  <c r="BF184" i="4"/>
  <c r="T184" i="4"/>
  <c r="R184" i="4"/>
  <c r="P184" i="4"/>
  <c r="BI181" i="4"/>
  <c r="BH181" i="4"/>
  <c r="BG181" i="4"/>
  <c r="BF181" i="4"/>
  <c r="T181" i="4"/>
  <c r="R181" i="4"/>
  <c r="P181" i="4"/>
  <c r="BI178" i="4"/>
  <c r="BH178" i="4"/>
  <c r="BG178" i="4"/>
  <c r="BF178" i="4"/>
  <c r="T178" i="4"/>
  <c r="R178" i="4"/>
  <c r="P178" i="4"/>
  <c r="BI175" i="4"/>
  <c r="BH175" i="4"/>
  <c r="BG175" i="4"/>
  <c r="BF175" i="4"/>
  <c r="T175" i="4"/>
  <c r="R175" i="4"/>
  <c r="P175" i="4"/>
  <c r="BI173" i="4"/>
  <c r="BH173" i="4"/>
  <c r="BG173" i="4"/>
  <c r="BF173" i="4"/>
  <c r="T173" i="4"/>
  <c r="R173" i="4"/>
  <c r="P173" i="4"/>
  <c r="BI170" i="4"/>
  <c r="BH170" i="4"/>
  <c r="BG170" i="4"/>
  <c r="BF170" i="4"/>
  <c r="T170" i="4"/>
  <c r="R170" i="4"/>
  <c r="P170" i="4"/>
  <c r="BI167" i="4"/>
  <c r="BH167" i="4"/>
  <c r="BG167" i="4"/>
  <c r="BF167" i="4"/>
  <c r="T167" i="4"/>
  <c r="R167" i="4"/>
  <c r="P167" i="4"/>
  <c r="BI164" i="4"/>
  <c r="BH164" i="4"/>
  <c r="BG164" i="4"/>
  <c r="BF164" i="4"/>
  <c r="T164" i="4"/>
  <c r="R164" i="4"/>
  <c r="P164" i="4"/>
  <c r="BI161" i="4"/>
  <c r="BH161" i="4"/>
  <c r="BG161" i="4"/>
  <c r="BF161" i="4"/>
  <c r="T161" i="4"/>
  <c r="R161" i="4"/>
  <c r="P161" i="4"/>
  <c r="BI158" i="4"/>
  <c r="BH158" i="4"/>
  <c r="BG158" i="4"/>
  <c r="BF158" i="4"/>
  <c r="T158" i="4"/>
  <c r="R158" i="4"/>
  <c r="P158" i="4"/>
  <c r="BI156" i="4"/>
  <c r="BH156" i="4"/>
  <c r="BG156" i="4"/>
  <c r="BF156" i="4"/>
  <c r="T156" i="4"/>
  <c r="R156" i="4"/>
  <c r="P156" i="4"/>
  <c r="BI153" i="4"/>
  <c r="BH153" i="4"/>
  <c r="BG153" i="4"/>
  <c r="BF153" i="4"/>
  <c r="T153" i="4"/>
  <c r="R153" i="4"/>
  <c r="P153" i="4"/>
  <c r="BI150" i="4"/>
  <c r="BH150" i="4"/>
  <c r="BG150" i="4"/>
  <c r="BF150" i="4"/>
  <c r="T150" i="4"/>
  <c r="R150" i="4"/>
  <c r="P150" i="4"/>
  <c r="BI147" i="4"/>
  <c r="BH147" i="4"/>
  <c r="BG147" i="4"/>
  <c r="BF147" i="4"/>
  <c r="T147" i="4"/>
  <c r="R147" i="4"/>
  <c r="P147" i="4"/>
  <c r="BI142" i="4"/>
  <c r="BH142" i="4"/>
  <c r="BG142" i="4"/>
  <c r="BF142" i="4"/>
  <c r="T142" i="4"/>
  <c r="R142" i="4"/>
  <c r="P142" i="4"/>
  <c r="BI139" i="4"/>
  <c r="BH139" i="4"/>
  <c r="BG139" i="4"/>
  <c r="BF139" i="4"/>
  <c r="T139" i="4"/>
  <c r="R139" i="4"/>
  <c r="P139" i="4"/>
  <c r="BI134" i="4"/>
  <c r="BH134" i="4"/>
  <c r="BG134" i="4"/>
  <c r="BF134" i="4"/>
  <c r="T134" i="4"/>
  <c r="R134" i="4"/>
  <c r="P134" i="4"/>
  <c r="BI131" i="4"/>
  <c r="BH131" i="4"/>
  <c r="BG131" i="4"/>
  <c r="BF131" i="4"/>
  <c r="T131" i="4"/>
  <c r="R131" i="4"/>
  <c r="P131" i="4"/>
  <c r="BI128" i="4"/>
  <c r="BH128" i="4"/>
  <c r="BG128" i="4"/>
  <c r="BF128" i="4"/>
  <c r="T128" i="4"/>
  <c r="R128" i="4"/>
  <c r="P128" i="4"/>
  <c r="BI125" i="4"/>
  <c r="BH125" i="4"/>
  <c r="BG125" i="4"/>
  <c r="BF125" i="4"/>
  <c r="T125" i="4"/>
  <c r="R125" i="4"/>
  <c r="P125" i="4"/>
  <c r="BI122" i="4"/>
  <c r="BH122" i="4"/>
  <c r="BG122" i="4"/>
  <c r="BF122" i="4"/>
  <c r="T122" i="4"/>
  <c r="R122" i="4"/>
  <c r="P122" i="4"/>
  <c r="J116" i="4"/>
  <c r="J115" i="4"/>
  <c r="F115" i="4"/>
  <c r="F113" i="4"/>
  <c r="E111" i="4"/>
  <c r="J92" i="4"/>
  <c r="J91" i="4"/>
  <c r="F91" i="4"/>
  <c r="F89" i="4"/>
  <c r="E87" i="4"/>
  <c r="J18" i="4"/>
  <c r="E18" i="4"/>
  <c r="F116" i="4"/>
  <c r="J17" i="4"/>
  <c r="J12" i="4"/>
  <c r="J113" i="4" s="1"/>
  <c r="E7" i="4"/>
  <c r="E85" i="4"/>
  <c r="J37" i="3"/>
  <c r="J36" i="3"/>
  <c r="AY96" i="1"/>
  <c r="J35" i="3"/>
  <c r="AX96" i="1" s="1"/>
  <c r="BI348" i="3"/>
  <c r="BH348" i="3"/>
  <c r="BG348" i="3"/>
  <c r="BF348" i="3"/>
  <c r="T348" i="3"/>
  <c r="R348" i="3"/>
  <c r="P348" i="3"/>
  <c r="BI346" i="3"/>
  <c r="BH346" i="3"/>
  <c r="BG346" i="3"/>
  <c r="BF346" i="3"/>
  <c r="T346" i="3"/>
  <c r="R346" i="3"/>
  <c r="P346" i="3"/>
  <c r="BI343" i="3"/>
  <c r="BH343" i="3"/>
  <c r="BG343" i="3"/>
  <c r="BF343" i="3"/>
  <c r="T343" i="3"/>
  <c r="R343" i="3"/>
  <c r="P343" i="3"/>
  <c r="BI338" i="3"/>
  <c r="BH338" i="3"/>
  <c r="BG338" i="3"/>
  <c r="BF338" i="3"/>
  <c r="T338" i="3"/>
  <c r="R338" i="3"/>
  <c r="P338" i="3"/>
  <c r="BI336" i="3"/>
  <c r="BH336" i="3"/>
  <c r="BG336" i="3"/>
  <c r="BF336" i="3"/>
  <c r="T336" i="3"/>
  <c r="R336" i="3"/>
  <c r="P336" i="3"/>
  <c r="BI333" i="3"/>
  <c r="BH333" i="3"/>
  <c r="BG333" i="3"/>
  <c r="BF333" i="3"/>
  <c r="T333" i="3"/>
  <c r="R333" i="3"/>
  <c r="P333" i="3"/>
  <c r="BI330" i="3"/>
  <c r="BH330" i="3"/>
  <c r="BG330" i="3"/>
  <c r="BF330" i="3"/>
  <c r="T330" i="3"/>
  <c r="R330" i="3"/>
  <c r="P330" i="3"/>
  <c r="BI327" i="3"/>
  <c r="BH327" i="3"/>
  <c r="BG327" i="3"/>
  <c r="BF327" i="3"/>
  <c r="T327" i="3"/>
  <c r="R327" i="3"/>
  <c r="P327" i="3"/>
  <c r="BI325" i="3"/>
  <c r="BH325" i="3"/>
  <c r="BG325" i="3"/>
  <c r="BF325" i="3"/>
  <c r="T325" i="3"/>
  <c r="R325" i="3"/>
  <c r="P325" i="3"/>
  <c r="BI323" i="3"/>
  <c r="BH323" i="3"/>
  <c r="BG323" i="3"/>
  <c r="BF323" i="3"/>
  <c r="T323" i="3"/>
  <c r="R323" i="3"/>
  <c r="P323" i="3"/>
  <c r="BI321" i="3"/>
  <c r="BH321" i="3"/>
  <c r="BG321" i="3"/>
  <c r="BF321" i="3"/>
  <c r="T321" i="3"/>
  <c r="R321" i="3"/>
  <c r="P321" i="3"/>
  <c r="BI319" i="3"/>
  <c r="BH319" i="3"/>
  <c r="BG319" i="3"/>
  <c r="BF319" i="3"/>
  <c r="T319" i="3"/>
  <c r="R319" i="3"/>
  <c r="P319" i="3"/>
  <c r="BI316" i="3"/>
  <c r="BH316" i="3"/>
  <c r="BG316" i="3"/>
  <c r="BF316" i="3"/>
  <c r="T316" i="3"/>
  <c r="R316" i="3"/>
  <c r="P316" i="3"/>
  <c r="BI313" i="3"/>
  <c r="BH313" i="3"/>
  <c r="BG313" i="3"/>
  <c r="BF313" i="3"/>
  <c r="T313" i="3"/>
  <c r="R313" i="3"/>
  <c r="P313" i="3"/>
  <c r="BI310" i="3"/>
  <c r="BH310" i="3"/>
  <c r="BG310" i="3"/>
  <c r="BF310" i="3"/>
  <c r="T310" i="3"/>
  <c r="R310" i="3"/>
  <c r="P310" i="3"/>
  <c r="BI308" i="3"/>
  <c r="BH308" i="3"/>
  <c r="BG308" i="3"/>
  <c r="BF308" i="3"/>
  <c r="T308" i="3"/>
  <c r="R308" i="3"/>
  <c r="P308" i="3"/>
  <c r="BI305" i="3"/>
  <c r="BH305" i="3"/>
  <c r="BG305" i="3"/>
  <c r="BF305" i="3"/>
  <c r="T305" i="3"/>
  <c r="R305" i="3"/>
  <c r="P305" i="3"/>
  <c r="BI303" i="3"/>
  <c r="BH303" i="3"/>
  <c r="BG303" i="3"/>
  <c r="BF303" i="3"/>
  <c r="T303" i="3"/>
  <c r="R303" i="3"/>
  <c r="P303" i="3"/>
  <c r="BI301" i="3"/>
  <c r="BH301" i="3"/>
  <c r="BG301" i="3"/>
  <c r="BF301" i="3"/>
  <c r="T301" i="3"/>
  <c r="R301" i="3"/>
  <c r="P301" i="3"/>
  <c r="BI299" i="3"/>
  <c r="BH299" i="3"/>
  <c r="BG299" i="3"/>
  <c r="BF299" i="3"/>
  <c r="T299" i="3"/>
  <c r="R299" i="3"/>
  <c r="P299" i="3"/>
  <c r="BI297" i="3"/>
  <c r="BH297" i="3"/>
  <c r="BG297" i="3"/>
  <c r="BF297" i="3"/>
  <c r="T297" i="3"/>
  <c r="R297" i="3"/>
  <c r="P297" i="3"/>
  <c r="BI295" i="3"/>
  <c r="BH295" i="3"/>
  <c r="BG295" i="3"/>
  <c r="BF295" i="3"/>
  <c r="T295" i="3"/>
  <c r="R295" i="3"/>
  <c r="P295" i="3"/>
  <c r="BI293" i="3"/>
  <c r="BH293" i="3"/>
  <c r="BG293" i="3"/>
  <c r="BF293" i="3"/>
  <c r="T293" i="3"/>
  <c r="R293" i="3"/>
  <c r="P293" i="3"/>
  <c r="BI290" i="3"/>
  <c r="BH290" i="3"/>
  <c r="BG290" i="3"/>
  <c r="BF290" i="3"/>
  <c r="T290" i="3"/>
  <c r="R290" i="3"/>
  <c r="P290" i="3"/>
  <c r="BI285" i="3"/>
  <c r="BH285" i="3"/>
  <c r="BG285" i="3"/>
  <c r="BF285" i="3"/>
  <c r="T285" i="3"/>
  <c r="R285" i="3"/>
  <c r="P285" i="3"/>
  <c r="BI280" i="3"/>
  <c r="BH280" i="3"/>
  <c r="BG280" i="3"/>
  <c r="BF280" i="3"/>
  <c r="T280" i="3"/>
  <c r="R280" i="3"/>
  <c r="P280" i="3"/>
  <c r="BI278" i="3"/>
  <c r="BH278" i="3"/>
  <c r="BG278" i="3"/>
  <c r="BF278" i="3"/>
  <c r="T278" i="3"/>
  <c r="R278" i="3"/>
  <c r="P278" i="3"/>
  <c r="BI276" i="3"/>
  <c r="BH276" i="3"/>
  <c r="BG276" i="3"/>
  <c r="BF276" i="3"/>
  <c r="T276" i="3"/>
  <c r="R276" i="3"/>
  <c r="P276" i="3"/>
  <c r="BI273" i="3"/>
  <c r="BH273" i="3"/>
  <c r="BG273" i="3"/>
  <c r="BF273" i="3"/>
  <c r="T273" i="3"/>
  <c r="R273" i="3"/>
  <c r="P273" i="3"/>
  <c r="BI271" i="3"/>
  <c r="BH271" i="3"/>
  <c r="BG271" i="3"/>
  <c r="BF271" i="3"/>
  <c r="T271" i="3"/>
  <c r="R271" i="3"/>
  <c r="P271" i="3"/>
  <c r="BI269" i="3"/>
  <c r="BH269" i="3"/>
  <c r="BG269" i="3"/>
  <c r="BF269" i="3"/>
  <c r="T269" i="3"/>
  <c r="R269" i="3"/>
  <c r="P269" i="3"/>
  <c r="BI266" i="3"/>
  <c r="BH266" i="3"/>
  <c r="BG266" i="3"/>
  <c r="BF266" i="3"/>
  <c r="T266" i="3"/>
  <c r="R266" i="3"/>
  <c r="P266" i="3"/>
  <c r="BI263" i="3"/>
  <c r="BH263" i="3"/>
  <c r="BG263" i="3"/>
  <c r="BF263" i="3"/>
  <c r="T263" i="3"/>
  <c r="R263" i="3"/>
  <c r="P263" i="3"/>
  <c r="BI260" i="3"/>
  <c r="BH260" i="3"/>
  <c r="BG260" i="3"/>
  <c r="BF260" i="3"/>
  <c r="T260" i="3"/>
  <c r="R260" i="3"/>
  <c r="P260" i="3"/>
  <c r="BI257" i="3"/>
  <c r="BH257" i="3"/>
  <c r="BG257" i="3"/>
  <c r="BF257" i="3"/>
  <c r="T257" i="3"/>
  <c r="R257" i="3"/>
  <c r="P257" i="3"/>
  <c r="BI254" i="3"/>
  <c r="BH254" i="3"/>
  <c r="BG254" i="3"/>
  <c r="BF254" i="3"/>
  <c r="T254" i="3"/>
  <c r="R254" i="3"/>
  <c r="P254" i="3"/>
  <c r="BI251" i="3"/>
  <c r="BH251" i="3"/>
  <c r="BG251" i="3"/>
  <c r="BF251" i="3"/>
  <c r="T251" i="3"/>
  <c r="R251" i="3"/>
  <c r="P251" i="3"/>
  <c r="BI248" i="3"/>
  <c r="BH248" i="3"/>
  <c r="BG248" i="3"/>
  <c r="BF248" i="3"/>
  <c r="T248" i="3"/>
  <c r="R248" i="3"/>
  <c r="P248" i="3"/>
  <c r="BI246" i="3"/>
  <c r="BH246" i="3"/>
  <c r="BG246" i="3"/>
  <c r="BF246" i="3"/>
  <c r="T246" i="3"/>
  <c r="R246" i="3"/>
  <c r="P246" i="3"/>
  <c r="BI243" i="3"/>
  <c r="BH243" i="3"/>
  <c r="BG243" i="3"/>
  <c r="BF243" i="3"/>
  <c r="T243" i="3"/>
  <c r="R243" i="3"/>
  <c r="P243" i="3"/>
  <c r="BI240" i="3"/>
  <c r="BH240" i="3"/>
  <c r="BG240" i="3"/>
  <c r="BF240" i="3"/>
  <c r="T240" i="3"/>
  <c r="R240" i="3"/>
  <c r="P240" i="3"/>
  <c r="BI237" i="3"/>
  <c r="BH237" i="3"/>
  <c r="BG237" i="3"/>
  <c r="BF237" i="3"/>
  <c r="T237" i="3"/>
  <c r="R237" i="3"/>
  <c r="P237" i="3"/>
  <c r="BI234" i="3"/>
  <c r="BH234" i="3"/>
  <c r="BG234" i="3"/>
  <c r="BF234" i="3"/>
  <c r="T234" i="3"/>
  <c r="R234" i="3"/>
  <c r="P234" i="3"/>
  <c r="BI231" i="3"/>
  <c r="BH231" i="3"/>
  <c r="BG231" i="3"/>
  <c r="BF231" i="3"/>
  <c r="T231" i="3"/>
  <c r="R231" i="3"/>
  <c r="P231" i="3"/>
  <c r="BI229" i="3"/>
  <c r="BH229" i="3"/>
  <c r="BG229" i="3"/>
  <c r="BF229" i="3"/>
  <c r="T229" i="3"/>
  <c r="R229" i="3"/>
  <c r="P229" i="3"/>
  <c r="BI222" i="3"/>
  <c r="BH222" i="3"/>
  <c r="BG222" i="3"/>
  <c r="BF222" i="3"/>
  <c r="T222" i="3"/>
  <c r="R222" i="3"/>
  <c r="P222" i="3"/>
  <c r="BI216" i="3"/>
  <c r="BH216" i="3"/>
  <c r="BG216" i="3"/>
  <c r="BF216" i="3"/>
  <c r="T216" i="3"/>
  <c r="R216" i="3"/>
  <c r="P216" i="3"/>
  <c r="BI210" i="3"/>
  <c r="BH210" i="3"/>
  <c r="BG210" i="3"/>
  <c r="BF210" i="3"/>
  <c r="T210" i="3"/>
  <c r="R210" i="3"/>
  <c r="P210" i="3"/>
  <c r="BI207" i="3"/>
  <c r="BH207" i="3"/>
  <c r="BG207" i="3"/>
  <c r="BF207" i="3"/>
  <c r="T207" i="3"/>
  <c r="R207" i="3"/>
  <c r="P207" i="3"/>
  <c r="BI202" i="3"/>
  <c r="BH202" i="3"/>
  <c r="BG202" i="3"/>
  <c r="BF202" i="3"/>
  <c r="T202" i="3"/>
  <c r="R202" i="3"/>
  <c r="P202" i="3"/>
  <c r="BI197" i="3"/>
  <c r="BH197" i="3"/>
  <c r="BG197" i="3"/>
  <c r="BF197" i="3"/>
  <c r="T197" i="3"/>
  <c r="R197" i="3"/>
  <c r="P197" i="3"/>
  <c r="BI191" i="3"/>
  <c r="BH191" i="3"/>
  <c r="BG191" i="3"/>
  <c r="BF191" i="3"/>
  <c r="T191" i="3"/>
  <c r="R191" i="3"/>
  <c r="P191" i="3"/>
  <c r="BI188" i="3"/>
  <c r="BH188" i="3"/>
  <c r="BG188" i="3"/>
  <c r="BF188" i="3"/>
  <c r="T188" i="3"/>
  <c r="R188" i="3"/>
  <c r="P188" i="3"/>
  <c r="BI185" i="3"/>
  <c r="BH185" i="3"/>
  <c r="BG185" i="3"/>
  <c r="BF185" i="3"/>
  <c r="T185" i="3"/>
  <c r="R185" i="3"/>
  <c r="P185" i="3"/>
  <c r="BI180" i="3"/>
  <c r="BH180" i="3"/>
  <c r="BG180" i="3"/>
  <c r="BF180" i="3"/>
  <c r="T180" i="3"/>
  <c r="R180" i="3"/>
  <c r="P180" i="3"/>
  <c r="BI176" i="3"/>
  <c r="BH176" i="3"/>
  <c r="BG176" i="3"/>
  <c r="BF176" i="3"/>
  <c r="T176" i="3"/>
  <c r="R176" i="3"/>
  <c r="P176" i="3"/>
  <c r="BI171" i="3"/>
  <c r="BH171" i="3"/>
  <c r="BG171" i="3"/>
  <c r="BF171" i="3"/>
  <c r="T171" i="3"/>
  <c r="R171" i="3"/>
  <c r="P171" i="3"/>
  <c r="BI169" i="3"/>
  <c r="BH169" i="3"/>
  <c r="BG169" i="3"/>
  <c r="BF169" i="3"/>
  <c r="T169" i="3"/>
  <c r="R169" i="3"/>
  <c r="P169" i="3"/>
  <c r="BI167" i="3"/>
  <c r="BH167" i="3"/>
  <c r="BG167" i="3"/>
  <c r="BF167" i="3"/>
  <c r="T167" i="3"/>
  <c r="R167" i="3"/>
  <c r="P167" i="3"/>
  <c r="BI162" i="3"/>
  <c r="BH162" i="3"/>
  <c r="BG162" i="3"/>
  <c r="BF162" i="3"/>
  <c r="T162" i="3"/>
  <c r="R162" i="3"/>
  <c r="P162" i="3"/>
  <c r="BI157" i="3"/>
  <c r="BH157" i="3"/>
  <c r="BG157" i="3"/>
  <c r="BF157" i="3"/>
  <c r="T157" i="3"/>
  <c r="R157" i="3"/>
  <c r="P157" i="3"/>
  <c r="BI155" i="3"/>
  <c r="BH155" i="3"/>
  <c r="BG155" i="3"/>
  <c r="BF155" i="3"/>
  <c r="T155" i="3"/>
  <c r="R155" i="3"/>
  <c r="P155" i="3"/>
  <c r="BI152" i="3"/>
  <c r="BH152" i="3"/>
  <c r="BG152" i="3"/>
  <c r="BF152" i="3"/>
  <c r="T152" i="3"/>
  <c r="R152" i="3"/>
  <c r="P152" i="3"/>
  <c r="BI149" i="3"/>
  <c r="BH149" i="3"/>
  <c r="BG149" i="3"/>
  <c r="BF149" i="3"/>
  <c r="T149" i="3"/>
  <c r="R149" i="3"/>
  <c r="P149" i="3"/>
  <c r="BI146" i="3"/>
  <c r="BH146" i="3"/>
  <c r="BG146" i="3"/>
  <c r="BF146" i="3"/>
  <c r="T146" i="3"/>
  <c r="R146" i="3"/>
  <c r="P146" i="3"/>
  <c r="BI144" i="3"/>
  <c r="BH144" i="3"/>
  <c r="BG144" i="3"/>
  <c r="BF144" i="3"/>
  <c r="T144" i="3"/>
  <c r="R144" i="3"/>
  <c r="P144" i="3"/>
  <c r="BI142" i="3"/>
  <c r="BH142" i="3"/>
  <c r="BG142" i="3"/>
  <c r="BF142" i="3"/>
  <c r="T142" i="3"/>
  <c r="R142" i="3"/>
  <c r="P142" i="3"/>
  <c r="BI137" i="3"/>
  <c r="BH137" i="3"/>
  <c r="BG137" i="3"/>
  <c r="BF137" i="3"/>
  <c r="T137" i="3"/>
  <c r="R137" i="3"/>
  <c r="P137" i="3"/>
  <c r="BI135" i="3"/>
  <c r="BH135" i="3"/>
  <c r="BG135" i="3"/>
  <c r="BF135" i="3"/>
  <c r="T135" i="3"/>
  <c r="R135" i="3"/>
  <c r="P135" i="3"/>
  <c r="BI132" i="3"/>
  <c r="BH132" i="3"/>
  <c r="BG132" i="3"/>
  <c r="BF132" i="3"/>
  <c r="T132" i="3"/>
  <c r="R132" i="3"/>
  <c r="P132" i="3"/>
  <c r="BI127" i="3"/>
  <c r="BH127" i="3"/>
  <c r="BG127" i="3"/>
  <c r="BF127" i="3"/>
  <c r="T127" i="3"/>
  <c r="R127" i="3"/>
  <c r="P127" i="3"/>
  <c r="J121" i="3"/>
  <c r="J120" i="3"/>
  <c r="F120" i="3"/>
  <c r="F118" i="3"/>
  <c r="E116" i="3"/>
  <c r="J92" i="3"/>
  <c r="J91" i="3"/>
  <c r="F91" i="3"/>
  <c r="F89" i="3"/>
  <c r="E87" i="3"/>
  <c r="J18" i="3"/>
  <c r="E18" i="3"/>
  <c r="F121" i="3"/>
  <c r="J17" i="3"/>
  <c r="J12" i="3"/>
  <c r="J118" i="3" s="1"/>
  <c r="E7" i="3"/>
  <c r="E114" i="3"/>
  <c r="J37" i="2"/>
  <c r="J36" i="2"/>
  <c r="AY95" i="1"/>
  <c r="J35" i="2"/>
  <c r="AX95" i="1" s="1"/>
  <c r="BI233" i="2"/>
  <c r="BH233" i="2"/>
  <c r="BG233" i="2"/>
  <c r="BF233" i="2"/>
  <c r="T233" i="2"/>
  <c r="T232" i="2"/>
  <c r="R233" i="2"/>
  <c r="R232" i="2" s="1"/>
  <c r="P233" i="2"/>
  <c r="P232" i="2"/>
  <c r="BI224" i="2"/>
  <c r="BH224" i="2"/>
  <c r="BG224" i="2"/>
  <c r="BF224" i="2"/>
  <c r="T224" i="2"/>
  <c r="R224" i="2"/>
  <c r="P224" i="2"/>
  <c r="BI218" i="2"/>
  <c r="BH218" i="2"/>
  <c r="BG218" i="2"/>
  <c r="BF218" i="2"/>
  <c r="T218" i="2"/>
  <c r="R218" i="2"/>
  <c r="P218" i="2"/>
  <c r="BI211" i="2"/>
  <c r="BH211" i="2"/>
  <c r="BG211" i="2"/>
  <c r="BF211" i="2"/>
  <c r="T211" i="2"/>
  <c r="R211" i="2"/>
  <c r="P211" i="2"/>
  <c r="BI204" i="2"/>
  <c r="BH204" i="2"/>
  <c r="BG204" i="2"/>
  <c r="BF204" i="2"/>
  <c r="T204" i="2"/>
  <c r="R204" i="2"/>
  <c r="P204" i="2"/>
  <c r="BI199" i="2"/>
  <c r="BH199" i="2"/>
  <c r="BG199" i="2"/>
  <c r="BF199" i="2"/>
  <c r="T199" i="2"/>
  <c r="R199" i="2"/>
  <c r="P199" i="2"/>
  <c r="BI196" i="2"/>
  <c r="BH196" i="2"/>
  <c r="BG196" i="2"/>
  <c r="BF196" i="2"/>
  <c r="T196" i="2"/>
  <c r="R196" i="2"/>
  <c r="P196" i="2"/>
  <c r="BI193" i="2"/>
  <c r="BH193" i="2"/>
  <c r="BG193" i="2"/>
  <c r="BF193" i="2"/>
  <c r="T193" i="2"/>
  <c r="R193" i="2"/>
  <c r="P193" i="2"/>
  <c r="BI190" i="2"/>
  <c r="BH190" i="2"/>
  <c r="BG190" i="2"/>
  <c r="BF190" i="2"/>
  <c r="T190" i="2"/>
  <c r="R190" i="2"/>
  <c r="P190" i="2"/>
  <c r="BI187" i="2"/>
  <c r="BH187" i="2"/>
  <c r="BG187" i="2"/>
  <c r="BF187" i="2"/>
  <c r="T187" i="2"/>
  <c r="R187" i="2"/>
  <c r="P187" i="2"/>
  <c r="BI184" i="2"/>
  <c r="BH184" i="2"/>
  <c r="BG184" i="2"/>
  <c r="BF184" i="2"/>
  <c r="T184" i="2"/>
  <c r="R184" i="2"/>
  <c r="P184" i="2"/>
  <c r="BI181" i="2"/>
  <c r="BH181" i="2"/>
  <c r="BG181" i="2"/>
  <c r="BF181" i="2"/>
  <c r="T181" i="2"/>
  <c r="R181" i="2"/>
  <c r="P181" i="2"/>
  <c r="BI178" i="2"/>
  <c r="BH178" i="2"/>
  <c r="BG178" i="2"/>
  <c r="BF178" i="2"/>
  <c r="T178" i="2"/>
  <c r="R178" i="2"/>
  <c r="P178" i="2"/>
  <c r="BI175" i="2"/>
  <c r="BH175" i="2"/>
  <c r="BG175" i="2"/>
  <c r="BF175" i="2"/>
  <c r="T175" i="2"/>
  <c r="R175" i="2"/>
  <c r="P175" i="2"/>
  <c r="BI172" i="2"/>
  <c r="BH172" i="2"/>
  <c r="BG172" i="2"/>
  <c r="BF172" i="2"/>
  <c r="T172" i="2"/>
  <c r="R172" i="2"/>
  <c r="P172" i="2"/>
  <c r="BI169" i="2"/>
  <c r="BH169" i="2"/>
  <c r="BG169" i="2"/>
  <c r="BF169" i="2"/>
  <c r="T169" i="2"/>
  <c r="R169" i="2"/>
  <c r="P169" i="2"/>
  <c r="BI166" i="2"/>
  <c r="BH166" i="2"/>
  <c r="BG166" i="2"/>
  <c r="BF166" i="2"/>
  <c r="T166" i="2"/>
  <c r="R166" i="2"/>
  <c r="P166" i="2"/>
  <c r="BI163" i="2"/>
  <c r="BH163" i="2"/>
  <c r="BG163" i="2"/>
  <c r="BF163" i="2"/>
  <c r="T163" i="2"/>
  <c r="R163" i="2"/>
  <c r="P163" i="2"/>
  <c r="BI160" i="2"/>
  <c r="BH160" i="2"/>
  <c r="BG160" i="2"/>
  <c r="BF160" i="2"/>
  <c r="T160" i="2"/>
  <c r="R160" i="2"/>
  <c r="P160" i="2"/>
  <c r="BI157" i="2"/>
  <c r="BH157" i="2"/>
  <c r="BG157" i="2"/>
  <c r="BF157" i="2"/>
  <c r="T157" i="2"/>
  <c r="R157" i="2"/>
  <c r="P157" i="2"/>
  <c r="BI154" i="2"/>
  <c r="BH154" i="2"/>
  <c r="BG154" i="2"/>
  <c r="BF154" i="2"/>
  <c r="T154" i="2"/>
  <c r="R154" i="2"/>
  <c r="P154" i="2"/>
  <c r="BI151" i="2"/>
  <c r="BH151" i="2"/>
  <c r="BG151" i="2"/>
  <c r="BF151" i="2"/>
  <c r="T151" i="2"/>
  <c r="R151" i="2"/>
  <c r="P151" i="2"/>
  <c r="BI148" i="2"/>
  <c r="BH148" i="2"/>
  <c r="BG148" i="2"/>
  <c r="BF148" i="2"/>
  <c r="T148" i="2"/>
  <c r="R148" i="2"/>
  <c r="P148" i="2"/>
  <c r="BI142" i="2"/>
  <c r="BH142" i="2"/>
  <c r="BG142" i="2"/>
  <c r="BF142" i="2"/>
  <c r="T142" i="2"/>
  <c r="R142" i="2"/>
  <c r="P142" i="2"/>
  <c r="BI137" i="2"/>
  <c r="BH137" i="2"/>
  <c r="BG137" i="2"/>
  <c r="BF137" i="2"/>
  <c r="T137" i="2"/>
  <c r="R137" i="2"/>
  <c r="P137" i="2"/>
  <c r="BI134" i="2"/>
  <c r="BH134" i="2"/>
  <c r="BG134" i="2"/>
  <c r="BF134" i="2"/>
  <c r="T134" i="2"/>
  <c r="R134" i="2"/>
  <c r="P134" i="2"/>
  <c r="BI131" i="2"/>
  <c r="BH131" i="2"/>
  <c r="BG131" i="2"/>
  <c r="BF131" i="2"/>
  <c r="T131" i="2"/>
  <c r="R131" i="2"/>
  <c r="P131" i="2"/>
  <c r="BI128" i="2"/>
  <c r="BH128" i="2"/>
  <c r="BG128" i="2"/>
  <c r="BF128" i="2"/>
  <c r="T128" i="2"/>
  <c r="R128" i="2"/>
  <c r="P128" i="2"/>
  <c r="BI125" i="2"/>
  <c r="BH125" i="2"/>
  <c r="BG125" i="2"/>
  <c r="BF125" i="2"/>
  <c r="T125" i="2"/>
  <c r="R125" i="2"/>
  <c r="P125" i="2"/>
  <c r="BI122" i="2"/>
  <c r="BH122" i="2"/>
  <c r="BG122" i="2"/>
  <c r="BF122" i="2"/>
  <c r="T122" i="2"/>
  <c r="R122" i="2"/>
  <c r="P122" i="2"/>
  <c r="J116" i="2"/>
  <c r="J115" i="2"/>
  <c r="F115" i="2"/>
  <c r="F113" i="2"/>
  <c r="E111" i="2"/>
  <c r="J92" i="2"/>
  <c r="J91" i="2"/>
  <c r="F91" i="2"/>
  <c r="F89" i="2"/>
  <c r="E87" i="2"/>
  <c r="J18" i="2"/>
  <c r="E18" i="2"/>
  <c r="F116" i="2"/>
  <c r="J17" i="2"/>
  <c r="J12" i="2"/>
  <c r="J113" i="2" s="1"/>
  <c r="E7" i="2"/>
  <c r="E109" i="2"/>
  <c r="L90" i="1"/>
  <c r="AM90" i="1"/>
  <c r="AM89" i="1"/>
  <c r="L89" i="1"/>
  <c r="AM87" i="1"/>
  <c r="L87" i="1"/>
  <c r="L85" i="1"/>
  <c r="L84" i="1"/>
  <c r="J193" i="2"/>
  <c r="BK184" i="2"/>
  <c r="BK175" i="2"/>
  <c r="J169" i="2"/>
  <c r="J128" i="2"/>
  <c r="BK199" i="2"/>
  <c r="BK148" i="2"/>
  <c r="J166" i="2"/>
  <c r="BK157" i="2"/>
  <c r="BK151" i="2"/>
  <c r="J142" i="2"/>
  <c r="BK134" i="2"/>
  <c r="BK122" i="2"/>
  <c r="J224" i="2"/>
  <c r="BK211" i="2"/>
  <c r="J204" i="2"/>
  <c r="BK190" i="2"/>
  <c r="BK181" i="2"/>
  <c r="BK169" i="2"/>
  <c r="J160" i="2"/>
  <c r="AS94" i="1"/>
  <c r="BK301" i="3"/>
  <c r="BK280" i="3"/>
  <c r="BK266" i="3"/>
  <c r="BK248" i="3"/>
  <c r="BK188" i="3"/>
  <c r="J169" i="3"/>
  <c r="BK137" i="3"/>
  <c r="J127" i="3"/>
  <c r="J338" i="3"/>
  <c r="BK305" i="3"/>
  <c r="BK293" i="3"/>
  <c r="J254" i="3"/>
  <c r="BK222" i="3"/>
  <c r="BK197" i="3"/>
  <c r="J167" i="3"/>
  <c r="BK142" i="3"/>
  <c r="J323" i="3"/>
  <c r="J310" i="3"/>
  <c r="BK276" i="3"/>
  <c r="J257" i="3"/>
  <c r="J231" i="3"/>
  <c r="BK207" i="3"/>
  <c r="J188" i="3"/>
  <c r="J157" i="3"/>
  <c r="BK135" i="3"/>
  <c r="J327" i="3"/>
  <c r="J316" i="3"/>
  <c r="BK299" i="3"/>
  <c r="BK290" i="3"/>
  <c r="BK271" i="3"/>
  <c r="BK243" i="3"/>
  <c r="BK229" i="3"/>
  <c r="BK169" i="3"/>
  <c r="BK157" i="3"/>
  <c r="J190" i="4"/>
  <c r="BK173" i="4"/>
  <c r="BK142" i="4"/>
  <c r="BK193" i="4"/>
  <c r="J175" i="4"/>
  <c r="J196" i="4"/>
  <c r="J128" i="4"/>
  <c r="BK167" i="4"/>
  <c r="J164" i="4"/>
  <c r="J158" i="4"/>
  <c r="BK153" i="4"/>
  <c r="BK147" i="4"/>
  <c r="BK125" i="4"/>
  <c r="J127" i="5"/>
  <c r="BK150" i="5"/>
  <c r="BK140" i="5"/>
  <c r="BK157" i="5"/>
  <c r="BK144" i="5"/>
  <c r="J153" i="5"/>
  <c r="BK124" i="5"/>
  <c r="BK338" i="3"/>
  <c r="BK325" i="3"/>
  <c r="BK303" i="3"/>
  <c r="J285" i="3"/>
  <c r="BK269" i="3"/>
  <c r="BK251" i="3"/>
  <c r="J191" i="3"/>
  <c r="J180" i="3"/>
  <c r="BK149" i="3"/>
  <c r="J135" i="3"/>
  <c r="BK343" i="3"/>
  <c r="BK316" i="3"/>
  <c r="J299" i="3"/>
  <c r="J266" i="3"/>
  <c r="J251" i="3"/>
  <c r="BK231" i="3"/>
  <c r="J207" i="3"/>
  <c r="J152" i="3"/>
  <c r="J346" i="3"/>
  <c r="J319" i="3"/>
  <c r="J305" i="3"/>
  <c r="J260" i="3"/>
  <c r="J234" i="3"/>
  <c r="J210" i="3"/>
  <c r="J185" i="3"/>
  <c r="J146" i="3"/>
  <c r="J330" i="3"/>
  <c r="J321" i="3"/>
  <c r="J303" i="3"/>
  <c r="BK285" i="3"/>
  <c r="BK273" i="3"/>
  <c r="J246" i="3"/>
  <c r="BK234" i="3"/>
  <c r="BK202" i="3"/>
  <c r="BK171" i="3"/>
  <c r="BK132" i="3"/>
  <c r="BK184" i="4"/>
  <c r="J178" i="4"/>
  <c r="J139" i="4"/>
  <c r="J184" i="4"/>
  <c r="J131" i="4"/>
  <c r="J170" i="4"/>
  <c r="J122" i="4"/>
  <c r="J173" i="4"/>
  <c r="BK164" i="4"/>
  <c r="J161" i="4"/>
  <c r="J153" i="4"/>
  <c r="BK139" i="4"/>
  <c r="BK136" i="5"/>
  <c r="J157" i="5"/>
  <c r="J133" i="5"/>
  <c r="BK153" i="5"/>
  <c r="BK130" i="5"/>
  <c r="J136" i="5"/>
  <c r="J190" i="2"/>
  <c r="J181" i="2"/>
  <c r="J175" i="2"/>
  <c r="J134" i="2"/>
  <c r="BK233" i="2"/>
  <c r="J151" i="2"/>
  <c r="J122" i="2"/>
  <c r="BK160" i="2"/>
  <c r="BK154" i="2"/>
  <c r="J148" i="2"/>
  <c r="J137" i="2"/>
  <c r="BK128" i="2"/>
  <c r="J233" i="2"/>
  <c r="BK218" i="2"/>
  <c r="J211" i="2"/>
  <c r="BK196" i="2"/>
  <c r="BK193" i="2"/>
  <c r="J184" i="2"/>
  <c r="J172" i="2"/>
  <c r="BK163" i="2"/>
  <c r="BK346" i="3"/>
  <c r="J333" i="3"/>
  <c r="BK319" i="3"/>
  <c r="J290" i="3"/>
  <c r="J273" i="3"/>
  <c r="J237" i="3"/>
  <c r="BK185" i="3"/>
  <c r="BK152" i="3"/>
  <c r="J144" i="3"/>
  <c r="J348" i="3"/>
  <c r="BK333" i="3"/>
  <c r="J301" i="3"/>
  <c r="BK257" i="3"/>
  <c r="J248" i="3"/>
  <c r="BK216" i="3"/>
  <c r="J171" i="3"/>
  <c r="J132" i="3"/>
  <c r="BK327" i="3"/>
  <c r="BK313" i="3"/>
  <c r="J295" i="3"/>
  <c r="J271" i="3"/>
  <c r="J240" i="3"/>
  <c r="J222" i="3"/>
  <c r="J197" i="3"/>
  <c r="J162" i="3"/>
  <c r="J149" i="3"/>
  <c r="J142" i="3"/>
  <c r="J325" i="3"/>
  <c r="BK308" i="3"/>
  <c r="J293" i="3"/>
  <c r="J278" i="3"/>
  <c r="J269" i="3"/>
  <c r="BK240" i="3"/>
  <c r="J216" i="3"/>
  <c r="BK176" i="3"/>
  <c r="BK162" i="3"/>
  <c r="BK196" i="4"/>
  <c r="J181" i="4"/>
  <c r="BK170" i="4"/>
  <c r="BK122" i="4"/>
  <c r="BK178" i="4"/>
  <c r="BK128" i="4"/>
  <c r="BK175" i="4"/>
  <c r="J125" i="4"/>
  <c r="J187" i="4"/>
  <c r="BK161" i="4"/>
  <c r="BK156" i="4"/>
  <c r="BK150" i="4"/>
  <c r="J142" i="4"/>
  <c r="J140" i="5"/>
  <c r="J144" i="5"/>
  <c r="J130" i="5"/>
  <c r="BK187" i="2"/>
  <c r="J178" i="2"/>
  <c r="BK172" i="2"/>
  <c r="J131" i="2"/>
  <c r="J125" i="2"/>
  <c r="J199" i="2"/>
  <c r="BK125" i="2"/>
  <c r="J163" i="2"/>
  <c r="J154" i="2"/>
  <c r="BK142" i="2"/>
  <c r="BK137" i="2"/>
  <c r="BK131" i="2"/>
  <c r="BK224" i="2"/>
  <c r="J218" i="2"/>
  <c r="BK204" i="2"/>
  <c r="J196" i="2"/>
  <c r="J187" i="2"/>
  <c r="BK178" i="2"/>
  <c r="BK166" i="2"/>
  <c r="J157" i="2"/>
  <c r="BK336" i="3"/>
  <c r="BK330" i="3"/>
  <c r="BK310" i="3"/>
  <c r="BK295" i="3"/>
  <c r="BK278" i="3"/>
  <c r="BK260" i="3"/>
  <c r="J243" i="3"/>
  <c r="BK146" i="3"/>
  <c r="BK348" i="3"/>
  <c r="J336" i="3"/>
  <c r="J313" i="3"/>
  <c r="BK297" i="3"/>
  <c r="BK263" i="3"/>
  <c r="BK246" i="3"/>
  <c r="BK210" i="3"/>
  <c r="J176" i="3"/>
  <c r="BK155" i="3"/>
  <c r="BK127" i="3"/>
  <c r="BK321" i="3"/>
  <c r="J308" i="3"/>
  <c r="J280" i="3"/>
  <c r="BK254" i="3"/>
  <c r="J229" i="3"/>
  <c r="J202" i="3"/>
  <c r="BK180" i="3"/>
  <c r="J155" i="3"/>
  <c r="BK144" i="3"/>
  <c r="J343" i="3"/>
  <c r="BK323" i="3"/>
  <c r="J297" i="3"/>
  <c r="J276" i="3"/>
  <c r="J263" i="3"/>
  <c r="BK237" i="3"/>
  <c r="BK191" i="3"/>
  <c r="BK167" i="3"/>
  <c r="J137" i="3"/>
  <c r="J193" i="4"/>
  <c r="J147" i="4"/>
  <c r="BK187" i="4"/>
  <c r="BK134" i="4"/>
  <c r="BK181" i="4"/>
  <c r="J134" i="4"/>
  <c r="BK190" i="4"/>
  <c r="J167" i="4"/>
  <c r="BK158" i="4"/>
  <c r="J156" i="4"/>
  <c r="J150" i="4"/>
  <c r="BK131" i="4"/>
  <c r="J147" i="5"/>
  <c r="J124" i="5"/>
  <c r="J150" i="5"/>
  <c r="BK127" i="5"/>
  <c r="BK147" i="5"/>
  <c r="BK133" i="5"/>
  <c r="BK121" i="2" l="1"/>
  <c r="J121" i="2" s="1"/>
  <c r="J98" i="2" s="1"/>
  <c r="T126" i="3"/>
  <c r="R228" i="3"/>
  <c r="P236" i="3"/>
  <c r="BK242" i="3"/>
  <c r="J242" i="3"/>
  <c r="J101" i="3" s="1"/>
  <c r="P289" i="3"/>
  <c r="T342" i="3"/>
  <c r="T341" i="3"/>
  <c r="P121" i="4"/>
  <c r="R127" i="4"/>
  <c r="T123" i="5"/>
  <c r="R143" i="5"/>
  <c r="T121" i="2"/>
  <c r="T120" i="2" s="1"/>
  <c r="T119" i="2" s="1"/>
  <c r="R126" i="3"/>
  <c r="R125" i="3" s="1"/>
  <c r="T228" i="3"/>
  <c r="T236" i="3"/>
  <c r="R242" i="3"/>
  <c r="BK289" i="3"/>
  <c r="J289" i="3" s="1"/>
  <c r="J102" i="3" s="1"/>
  <c r="P342" i="3"/>
  <c r="P341" i="3" s="1"/>
  <c r="R121" i="4"/>
  <c r="R120" i="4" s="1"/>
  <c r="R119" i="4" s="1"/>
  <c r="BK127" i="4"/>
  <c r="J127" i="4" s="1"/>
  <c r="J99" i="4" s="1"/>
  <c r="P123" i="5"/>
  <c r="R121" i="2"/>
  <c r="R120" i="2" s="1"/>
  <c r="R119" i="2" s="1"/>
  <c r="P126" i="3"/>
  <c r="P125" i="3" s="1"/>
  <c r="P228" i="3"/>
  <c r="R236" i="3"/>
  <c r="P242" i="3"/>
  <c r="T289" i="3"/>
  <c r="R342" i="3"/>
  <c r="R341" i="3" s="1"/>
  <c r="T121" i="4"/>
  <c r="T127" i="4"/>
  <c r="BK123" i="5"/>
  <c r="J123" i="5" s="1"/>
  <c r="J98" i="5" s="1"/>
  <c r="T143" i="5"/>
  <c r="P121" i="2"/>
  <c r="P120" i="2" s="1"/>
  <c r="P119" i="2" s="1"/>
  <c r="AU95" i="1" s="1"/>
  <c r="BK126" i="3"/>
  <c r="J126" i="3" s="1"/>
  <c r="J98" i="3" s="1"/>
  <c r="BK228" i="3"/>
  <c r="J228" i="3"/>
  <c r="J99" i="3" s="1"/>
  <c r="BK236" i="3"/>
  <c r="J236" i="3"/>
  <c r="J100" i="3"/>
  <c r="T242" i="3"/>
  <c r="R289" i="3"/>
  <c r="BK342" i="3"/>
  <c r="J342" i="3"/>
  <c r="J104" i="3" s="1"/>
  <c r="BK121" i="4"/>
  <c r="J121" i="4"/>
  <c r="J98" i="4"/>
  <c r="P127" i="4"/>
  <c r="R123" i="5"/>
  <c r="R122" i="5" s="1"/>
  <c r="R121" i="5" s="1"/>
  <c r="BK143" i="5"/>
  <c r="J143" i="5" s="1"/>
  <c r="J100" i="5" s="1"/>
  <c r="P143" i="5"/>
  <c r="BK139" i="5"/>
  <c r="J139" i="5" s="1"/>
  <c r="J99" i="5" s="1"/>
  <c r="BK232" i="2"/>
  <c r="J232" i="2" s="1"/>
  <c r="J99" i="2" s="1"/>
  <c r="BK156" i="5"/>
  <c r="J156" i="5"/>
  <c r="J101" i="5" s="1"/>
  <c r="E111" i="5"/>
  <c r="F118" i="5"/>
  <c r="BE130" i="5"/>
  <c r="BE133" i="5"/>
  <c r="BE136" i="5"/>
  <c r="J115" i="5"/>
  <c r="BE124" i="5"/>
  <c r="BE127" i="5"/>
  <c r="BE150" i="5"/>
  <c r="BE140" i="5"/>
  <c r="BE144" i="5"/>
  <c r="BE147" i="5"/>
  <c r="BE153" i="5"/>
  <c r="BE157" i="5"/>
  <c r="BK341" i="3"/>
  <c r="J341" i="3" s="1"/>
  <c r="J103" i="3" s="1"/>
  <c r="J89" i="4"/>
  <c r="F92" i="4"/>
  <c r="BE139" i="4"/>
  <c r="BE147" i="4"/>
  <c r="BE150" i="4"/>
  <c r="BE153" i="4"/>
  <c r="BE156" i="4"/>
  <c r="BE158" i="4"/>
  <c r="BE161" i="4"/>
  <c r="BE164" i="4"/>
  <c r="BE167" i="4"/>
  <c r="BE175" i="4"/>
  <c r="BE178" i="4"/>
  <c r="BE187" i="4"/>
  <c r="BE193" i="4"/>
  <c r="BE131" i="4"/>
  <c r="BE170" i="4"/>
  <c r="BE184" i="4"/>
  <c r="BE190" i="4"/>
  <c r="BE196" i="4"/>
  <c r="E109" i="4"/>
  <c r="BE122" i="4"/>
  <c r="BE128" i="4"/>
  <c r="BE142" i="4"/>
  <c r="BE173" i="4"/>
  <c r="BE181" i="4"/>
  <c r="BE125" i="4"/>
  <c r="BE134" i="4"/>
  <c r="E85" i="3"/>
  <c r="BE132" i="3"/>
  <c r="BE144" i="3"/>
  <c r="BE146" i="3"/>
  <c r="BE152" i="3"/>
  <c r="BE216" i="3"/>
  <c r="BE246" i="3"/>
  <c r="BE251" i="3"/>
  <c r="BE293" i="3"/>
  <c r="BE295" i="3"/>
  <c r="BE297" i="3"/>
  <c r="BE303" i="3"/>
  <c r="BE313" i="3"/>
  <c r="BE316" i="3"/>
  <c r="BE346" i="3"/>
  <c r="J89" i="3"/>
  <c r="F92" i="3"/>
  <c r="BE127" i="3"/>
  <c r="BE137" i="3"/>
  <c r="BE142" i="3"/>
  <c r="BE149" i="3"/>
  <c r="BE169" i="3"/>
  <c r="BE171" i="3"/>
  <c r="BE210" i="3"/>
  <c r="BE222" i="3"/>
  <c r="BE237" i="3"/>
  <c r="BE243" i="3"/>
  <c r="BE248" i="3"/>
  <c r="BE257" i="3"/>
  <c r="BE260" i="3"/>
  <c r="BE263" i="3"/>
  <c r="BE266" i="3"/>
  <c r="BE269" i="3"/>
  <c r="BE271" i="3"/>
  <c r="BE280" i="3"/>
  <c r="BE290" i="3"/>
  <c r="BE301" i="3"/>
  <c r="BE305" i="3"/>
  <c r="BE330" i="3"/>
  <c r="BE333" i="3"/>
  <c r="BE338" i="3"/>
  <c r="BE343" i="3"/>
  <c r="BE135" i="3"/>
  <c r="BE157" i="3"/>
  <c r="BE180" i="3"/>
  <c r="BE185" i="3"/>
  <c r="BE188" i="3"/>
  <c r="BE202" i="3"/>
  <c r="BE234" i="3"/>
  <c r="BE240" i="3"/>
  <c r="BE254" i="3"/>
  <c r="BE273" i="3"/>
  <c r="BE276" i="3"/>
  <c r="BE278" i="3"/>
  <c r="BE285" i="3"/>
  <c r="BE299" i="3"/>
  <c r="BE308" i="3"/>
  <c r="BE319" i="3"/>
  <c r="BE321" i="3"/>
  <c r="BE323" i="3"/>
  <c r="BE325" i="3"/>
  <c r="BE327" i="3"/>
  <c r="BE336" i="3"/>
  <c r="BE348" i="3"/>
  <c r="BE155" i="3"/>
  <c r="BE162" i="3"/>
  <c r="BE167" i="3"/>
  <c r="BE176" i="3"/>
  <c r="BE191" i="3"/>
  <c r="BE197" i="3"/>
  <c r="BE207" i="3"/>
  <c r="BE229" i="3"/>
  <c r="BE231" i="3"/>
  <c r="BE310" i="3"/>
  <c r="BE154" i="2"/>
  <c r="BE157" i="2"/>
  <c r="BE163" i="2"/>
  <c r="BE166" i="2"/>
  <c r="BE169" i="2"/>
  <c r="BE175" i="2"/>
  <c r="BE178" i="2"/>
  <c r="BE181" i="2"/>
  <c r="BE187" i="2"/>
  <c r="BE193" i="2"/>
  <c r="BE199" i="2"/>
  <c r="BE204" i="2"/>
  <c r="BE211" i="2"/>
  <c r="BE218" i="2"/>
  <c r="BE224" i="2"/>
  <c r="BE131" i="2"/>
  <c r="BE137" i="2"/>
  <c r="BE142" i="2"/>
  <c r="BE160" i="2"/>
  <c r="E85" i="2"/>
  <c r="J89" i="2"/>
  <c r="F92" i="2"/>
  <c r="BE128" i="2"/>
  <c r="BE148" i="2"/>
  <c r="BE151" i="2"/>
  <c r="BE122" i="2"/>
  <c r="BE125" i="2"/>
  <c r="BE134" i="2"/>
  <c r="BE172" i="2"/>
  <c r="BE184" i="2"/>
  <c r="BE190" i="2"/>
  <c r="BE196" i="2"/>
  <c r="BE233" i="2"/>
  <c r="F35" i="2"/>
  <c r="BB95" i="1" s="1"/>
  <c r="F37" i="2"/>
  <c r="BD95" i="1" s="1"/>
  <c r="F34" i="2"/>
  <c r="BA95" i="1" s="1"/>
  <c r="J34" i="3"/>
  <c r="AW96" i="1" s="1"/>
  <c r="F36" i="3"/>
  <c r="BC96" i="1" s="1"/>
  <c r="J34" i="4"/>
  <c r="AW97" i="1" s="1"/>
  <c r="F35" i="4"/>
  <c r="BB97" i="1" s="1"/>
  <c r="F37" i="5"/>
  <c r="BD98" i="1" s="1"/>
  <c r="F34" i="5"/>
  <c r="BA98" i="1" s="1"/>
  <c r="J34" i="5"/>
  <c r="AW98" i="1" s="1"/>
  <c r="J34" i="2"/>
  <c r="AW95" i="1" s="1"/>
  <c r="F36" i="2"/>
  <c r="BC95" i="1" s="1"/>
  <c r="F35" i="3"/>
  <c r="BB96" i="1" s="1"/>
  <c r="F34" i="3"/>
  <c r="BA96" i="1" s="1"/>
  <c r="F37" i="3"/>
  <c r="BD96" i="1" s="1"/>
  <c r="F34" i="4"/>
  <c r="BA97" i="1" s="1"/>
  <c r="F36" i="4"/>
  <c r="BC97" i="1" s="1"/>
  <c r="F37" i="4"/>
  <c r="BD97" i="1" s="1"/>
  <c r="F36" i="5"/>
  <c r="BC98" i="1" s="1"/>
  <c r="F35" i="5"/>
  <c r="BB98" i="1" s="1"/>
  <c r="P124" i="3" l="1"/>
  <c r="AU96" i="1" s="1"/>
  <c r="T120" i="4"/>
  <c r="T119" i="4"/>
  <c r="P122" i="5"/>
  <c r="P121" i="5" s="1"/>
  <c r="AU98" i="1" s="1"/>
  <c r="T122" i="5"/>
  <c r="T121" i="5"/>
  <c r="P120" i="4"/>
  <c r="P119" i="4"/>
  <c r="AU97" i="1"/>
  <c r="R124" i="3"/>
  <c r="T125" i="3"/>
  <c r="T124" i="3"/>
  <c r="BK125" i="3"/>
  <c r="J125" i="3"/>
  <c r="J97" i="3" s="1"/>
  <c r="BK120" i="2"/>
  <c r="J120" i="2"/>
  <c r="J97" i="2"/>
  <c r="BK122" i="5"/>
  <c r="J122" i="5"/>
  <c r="J97" i="5"/>
  <c r="BK120" i="4"/>
  <c r="J120" i="4" s="1"/>
  <c r="J97" i="4" s="1"/>
  <c r="BK124" i="3"/>
  <c r="J124" i="3"/>
  <c r="J96" i="3" s="1"/>
  <c r="F33" i="2"/>
  <c r="AZ95" i="1"/>
  <c r="F33" i="4"/>
  <c r="AZ97" i="1" s="1"/>
  <c r="J33" i="5"/>
  <c r="AV98" i="1" s="1"/>
  <c r="AT98" i="1" s="1"/>
  <c r="J33" i="2"/>
  <c r="AV95" i="1"/>
  <c r="AT95" i="1"/>
  <c r="J33" i="4"/>
  <c r="AV97" i="1" s="1"/>
  <c r="AT97" i="1" s="1"/>
  <c r="F33" i="5"/>
  <c r="AZ98" i="1"/>
  <c r="F33" i="3"/>
  <c r="AZ96" i="1"/>
  <c r="BA94" i="1"/>
  <c r="AW94" i="1"/>
  <c r="AK30" i="1" s="1"/>
  <c r="BD94" i="1"/>
  <c r="W33" i="1"/>
  <c r="J33" i="3"/>
  <c r="AV96" i="1" s="1"/>
  <c r="AT96" i="1" s="1"/>
  <c r="BC94" i="1"/>
  <c r="AY94" i="1"/>
  <c r="BB94" i="1"/>
  <c r="W31" i="1"/>
  <c r="BK119" i="4" l="1"/>
  <c r="J119" i="4"/>
  <c r="J96" i="4"/>
  <c r="BK119" i="2"/>
  <c r="J119" i="2" s="1"/>
  <c r="J30" i="2" s="1"/>
  <c r="AG95" i="1" s="1"/>
  <c r="BK121" i="5"/>
  <c r="J121" i="5"/>
  <c r="J96" i="5"/>
  <c r="AU94" i="1"/>
  <c r="J30" i="3"/>
  <c r="AG96" i="1" s="1"/>
  <c r="AZ94" i="1"/>
  <c r="W29" i="1"/>
  <c r="W32" i="1"/>
  <c r="W30" i="1"/>
  <c r="AX94" i="1"/>
  <c r="J39" i="2" l="1"/>
  <c r="J96" i="2"/>
  <c r="J39" i="3"/>
  <c r="AN96" i="1"/>
  <c r="AN95" i="1"/>
  <c r="J30" i="4"/>
  <c r="AG97" i="1" s="1"/>
  <c r="J30" i="5"/>
  <c r="AG98" i="1"/>
  <c r="AV94" i="1"/>
  <c r="AK29" i="1" s="1"/>
  <c r="J39" i="4" l="1"/>
  <c r="J39" i="5"/>
  <c r="AN98" i="1"/>
  <c r="AN97" i="1"/>
  <c r="AT94" i="1"/>
  <c r="AG94" i="1"/>
  <c r="AK26" i="1"/>
  <c r="AN94" i="1" l="1"/>
  <c r="AK35" i="1"/>
</calcChain>
</file>

<file path=xl/sharedStrings.xml><?xml version="1.0" encoding="utf-8"?>
<sst xmlns="http://schemas.openxmlformats.org/spreadsheetml/2006/main" count="5032" uniqueCount="884">
  <si>
    <t>Export Komplet</t>
  </si>
  <si>
    <t/>
  </si>
  <si>
    <t>2.0</t>
  </si>
  <si>
    <t>ZAMOK</t>
  </si>
  <si>
    <t>False</t>
  </si>
  <si>
    <t>{9a009426-5170-43d1-9e23-849a4ceda7ca}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</si>
  <si>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</si>
  <si>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</si>
  <si>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</si>
  <si>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</si>
  <si>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</si>
  <si>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</si>
  <si>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</si>
  <si>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</si>
  <si>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2021-028jk-ZADANI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</si>
  <si>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</si>
  <si>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</si>
  <si>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ZS-DOBROVSKEHO</t>
  </si>
  <si>
    <t>KSO:</t>
  </si>
  <si>
    <t>822 55</t>
  </si>
  <si>
    <t>CC-CZ:</t>
  </si>
  <si>
    <t>Místo:</t>
  </si>
  <si>
    <t>Lanškroun, Kralická</t>
  </si>
  <si>
    <t>Datum:</t>
  </si>
  <si>
    <t>10. 2. 2022</t>
  </si>
  <si>
    <t>Zadavatel:</t>
  </si>
  <si>
    <t>IČ:</t>
  </si>
  <si>
    <t>00279102</t>
  </si>
  <si>
    <t>Město Lanškroun</t>
  </si>
  <si>
    <t>DIČ:</t>
  </si>
  <si>
    <t>CZ699003828</t>
  </si>
  <si>
    <t>Uchazeč:</t>
  </si>
  <si>
    <t>Vyplň údaj</t>
  </si>
  <si>
    <t>Projektant:</t>
  </si>
  <si>
    <t>09049312</t>
  </si>
  <si>
    <t>Ing. Radek Kopecký</t>
  </si>
  <si>
    <t>True</t>
  </si>
  <si>
    <t>Zpracovatel:</t>
  </si>
  <si>
    <t>08034222</t>
  </si>
  <si>
    <t>Jaroslav Klíma</t>
  </si>
  <si>
    <t>Poznámka:</t>
  </si>
  <si>
    <t>* AKTUALIZACE 10.02.2022. _x000D_
** Zpracováno dle Cenové soustavy ÚRS 2022 01 - https://www.cs-urs.cz/verejne-zakazky/ ._x000D_
*** Projekt "LANŠKROUN, ZŠ DOBROVSKÉHO Č.P. 630 - DOPRAVNÍ ŘEŠENÍ" ; číslo zakázky 2021010 ; datum 11/2021 ; stupeň DUR + DSP ; projektant Ing. Radek Kopecký, IČO: 09049312 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</si>
  <si>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</si>
  <si>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</si>
  <si>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</si>
  <si>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</si>
  <si>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</si>
  <si>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</si>
  <si>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</si>
  <si>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</si>
  <si>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</si>
  <si>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</si>
  <si>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</si>
  <si>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</si>
  <si>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</si>
  <si>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</si>
  <si>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</si>
  <si>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</si>
  <si>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</si>
  <si>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</si>
  <si>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</si>
  <si>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</si>
  <si>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</si>
  <si>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</si>
  <si>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</si>
  <si>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</si>
  <si>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</si>
  <si>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</si>
  <si>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</si>
  <si>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</si>
  <si>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</si>
  <si>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</si>
  <si>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</si>
  <si>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</si>
  <si>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</si>
  <si>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</si>
  <si>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</si>
  <si>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</si>
  <si>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</si>
  <si>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</si>
  <si>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</si>
  <si>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</si>
  <si>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</si>
  <si>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</si>
  <si>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</si>
  <si>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</si>
  <si>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</si>
  <si>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SO-05</t>
  </si>
  <si>
    <t>Přípravné práce</t>
  </si>
  <si>
    <t>STA</t>
  </si>
  <si>
    <t>1</t>
  </si>
  <si>
    <t>{27dfc729-5654-40a9-b75b-4e37f2c41b29}</t>
  </si>
  <si>
    <t>2</t>
  </si>
  <si>
    <t>SO-10</t>
  </si>
  <si>
    <t>Komunikace</t>
  </si>
  <si>
    <t>{5941b3bd-5a6e-4199-9b46-fa36c0b1fd1a}</t>
  </si>
  <si>
    <t>SO-40</t>
  </si>
  <si>
    <t>Chráničky Cetin Nordic Telecom</t>
  </si>
  <si>
    <t>{9156d25d-eb00-4bf6-a978-b266304b29c3}</t>
  </si>
  <si>
    <t>SO-90</t>
  </si>
  <si>
    <t>VRN</t>
  </si>
  <si>
    <t>{2b2695cf-456c-4006-9f0c-81aa0eddb252}</t>
  </si>
  <si>
    <t>KRYCÍ LIST SOUPISU PRACÍ</t>
  </si>
  <si>
    <t>Objekt:</t>
  </si>
  <si>
    <t>SO-05 - Přípravné práce</t>
  </si>
  <si>
    <t>* AKTUALIZACE 10.02.2022.  ** Zpracováno dle Cenové soustavy ÚRS 2022 01 - https://www.cs-urs.cz/verejne-zakazky/ . *** Projekt "LANŠKROUN, ZŠ DOBROVSKÉHO Č.P. 630 - DOPRAVNÍ ŘEŠENÍ" ; číslo zakázky 2021010 ; datum 11/2021 ; stupeň DUR + DSP ; projektant Ing. Radek Kopecký, IČO: 09049312 .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</si>
  <si>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</si>
  <si>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</si>
  <si>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</si>
  <si>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</si>
  <si>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</si>
  <si>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</si>
  <si>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</si>
  <si>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997 - Přesun sutě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</si>
  <si>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</si>
  <si>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</si>
  <si>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</si>
  <si>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</si>
  <si>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</si>
  <si>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</si>
  <si>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</si>
  <si>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</si>
  <si>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</si>
  <si>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</si>
  <si>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</si>
  <si>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</si>
  <si>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</si>
  <si>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</si>
  <si>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</si>
  <si>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</si>
  <si>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</si>
  <si>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</si>
  <si>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111251101</t>
  </si>
  <si>
    <t>Odstranění křovin a stromů průměru kmene do 100 mm i s kořeny sklonu terénu do 1:5 z celkové plochy do 100 m2 strojně</t>
  </si>
  <si>
    <t>m2</t>
  </si>
  <si>
    <t>CS ÚRS 2022 01</t>
  </si>
  <si>
    <t>4</t>
  </si>
  <si>
    <t>1227163692</t>
  </si>
  <si>
    <t>Online PSC</t>
  </si>
  <si>
    <t>https://podminky.urs.cz/item/CS_URS_2022_01/111251101</t>
  </si>
  <si>
    <t>VV</t>
  </si>
  <si>
    <t>"keře"  30</t>
  </si>
  <si>
    <t>112101101</t>
  </si>
  <si>
    <t>Odstranění stromů listnatých průměru kmene přes 100 do 300 mm</t>
  </si>
  <si>
    <t>kus</t>
  </si>
  <si>
    <t>1253909934</t>
  </si>
  <si>
    <t>https://podminky.urs.cz/item/CS_URS_2022_01/112101101</t>
  </si>
  <si>
    <t>"stromy do 0,3m kmenu"  5</t>
  </si>
  <si>
    <t>3</t>
  </si>
  <si>
    <t>112101102</t>
  </si>
  <si>
    <t>Odstranění stromů listnatých průměru kmene přes 300 do 500 mm</t>
  </si>
  <si>
    <t>-1659237273</t>
  </si>
  <si>
    <t>https://podminky.urs.cz/item/CS_URS_2022_01/112101102</t>
  </si>
  <si>
    <t>"stromy do 0,5m kmenu"  4</t>
  </si>
  <si>
    <t>112251101</t>
  </si>
  <si>
    <t>Odstranění pařezů D přes 100 do 300 mm</t>
  </si>
  <si>
    <t>2083831833</t>
  </si>
  <si>
    <t>https://podminky.urs.cz/item/CS_URS_2022_01/112251101</t>
  </si>
  <si>
    <t>5</t>
  </si>
  <si>
    <t>112251102</t>
  </si>
  <si>
    <t>Odstranění pařezů D přes 300 do 500 mm</t>
  </si>
  <si>
    <t>89971844</t>
  </si>
  <si>
    <t>https://podminky.urs.cz/item/CS_URS_2022_01/112251102</t>
  </si>
  <si>
    <t>6</t>
  </si>
  <si>
    <t>121151123</t>
  </si>
  <si>
    <t>Sejmutí ornice plochy přes 500 m2 tl vrstvy do 200 mm strojně</t>
  </si>
  <si>
    <t>1499935161</t>
  </si>
  <si>
    <t>https://podminky.urs.cz/item/CS_URS_2022_01/121151123</t>
  </si>
  <si>
    <t>"tl. 10cm - na mezideponii zhotovitele pro SO-10 - pol 181351103 - 67,5 m3"  675</t>
  </si>
  <si>
    <t>"tl. 10cm - na mezideponii investora pro další použití"  (2060-675)</t>
  </si>
  <si>
    <t>Součet</t>
  </si>
  <si>
    <t>7</t>
  </si>
  <si>
    <t>122252204</t>
  </si>
  <si>
    <t>Odkopávky a prokopávky nezapažené pro silnice a dálnice v hornině třídy těžitelnosti I objem do 500 m3 strojně</t>
  </si>
  <si>
    <t>m3</t>
  </si>
  <si>
    <t>37600089</t>
  </si>
  <si>
    <t>https://podminky.urs.cz/item/CS_URS_2022_01/122252204</t>
  </si>
  <si>
    <t>"na trvalou skládku"  380</t>
  </si>
  <si>
    <t>"na trvalou skládku - aktivní zóna - výměna podloží"  450*0,3</t>
  </si>
  <si>
    <t>"na mezideponii zhotovitele - aktivní zóna vápnění - pro SO-10 - položka 561041111"  900*0,3</t>
  </si>
  <si>
    <t>8</t>
  </si>
  <si>
    <t>132254103</t>
  </si>
  <si>
    <t>Hloubení rýh zapažených š do 800 mm v hornině třídy těžitelnosti I skupiny 3 objem do 100 m3 strojně</t>
  </si>
  <si>
    <t>254254256</t>
  </si>
  <si>
    <t>https://podminky.urs.cz/item/CS_URS_2022_01/132254103</t>
  </si>
  <si>
    <t>"na trvalou skládku - vsakovací rýhy"  100</t>
  </si>
  <si>
    <t>9</t>
  </si>
  <si>
    <t>151101101</t>
  </si>
  <si>
    <t>Zřízení příložného pažení a rozepření stěn rýh hl do 2 m</t>
  </si>
  <si>
    <t>-703664333</t>
  </si>
  <si>
    <t>https://podminky.urs.cz/item/CS_URS_2022_01/151101101</t>
  </si>
  <si>
    <t>"vsakovací rýhy"  150</t>
  </si>
  <si>
    <t>10</t>
  </si>
  <si>
    <t>151101111</t>
  </si>
  <si>
    <t>Odstranění příložného pažení a rozepření stěn rýh hl do 2 m</t>
  </si>
  <si>
    <t>-1910706269</t>
  </si>
  <si>
    <t>https://podminky.urs.cz/item/CS_URS_2022_01/151101111</t>
  </si>
  <si>
    <t>11</t>
  </si>
  <si>
    <t>162201401</t>
  </si>
  <si>
    <t>Vodorovné přemístění větví stromů listnatých do 1 km D kmene přes 100 do 300 mm</t>
  </si>
  <si>
    <t>2080674991</t>
  </si>
  <si>
    <t>https://podminky.urs.cz/item/CS_URS_2022_01/162201401</t>
  </si>
  <si>
    <t>12</t>
  </si>
  <si>
    <t>162201402</t>
  </si>
  <si>
    <t>Vodorovné přemístění větví stromů listnatých do 1 km D kmene přes 300 do 500 mm</t>
  </si>
  <si>
    <t>1857735301</t>
  </si>
  <si>
    <t>https://podminky.urs.cz/item/CS_URS_2022_01/162201402</t>
  </si>
  <si>
    <t>13</t>
  </si>
  <si>
    <t>162201411</t>
  </si>
  <si>
    <t>Vodorovné přemístění kmenů stromů listnatých do 1 km D kmene přes 100 do 300 mm</t>
  </si>
  <si>
    <t>1395678540</t>
  </si>
  <si>
    <t>https://podminky.urs.cz/item/CS_URS_2022_01/162201411</t>
  </si>
  <si>
    <t>14</t>
  </si>
  <si>
    <t>162201412</t>
  </si>
  <si>
    <t>Vodorovné přemístění kmenů stromů listnatých do 1 km D kmene přes 300 do 500 mm</t>
  </si>
  <si>
    <t>-1639650122</t>
  </si>
  <si>
    <t>https://podminky.urs.cz/item/CS_URS_2022_01/162201412</t>
  </si>
  <si>
    <t>162201421</t>
  </si>
  <si>
    <t>Vodorovné přemístění pařezů do 1 km D přes 100 do 300 mm</t>
  </si>
  <si>
    <t>-1526134620</t>
  </si>
  <si>
    <t>https://podminky.urs.cz/item/CS_URS_2022_01/162201421</t>
  </si>
  <si>
    <t>16</t>
  </si>
  <si>
    <t>162201422</t>
  </si>
  <si>
    <t>Vodorovné přemístění pařezů do 1 km D přes 300 do 500 mm</t>
  </si>
  <si>
    <t>695538464</t>
  </si>
  <si>
    <t>https://podminky.urs.cz/item/CS_URS_2022_01/162201422</t>
  </si>
  <si>
    <t>17</t>
  </si>
  <si>
    <t>162301501</t>
  </si>
  <si>
    <t>Vodorovné přemístění křovin do 5 km D kmene do 100 mm</t>
  </si>
  <si>
    <t>2078319236</t>
  </si>
  <si>
    <t>https://podminky.urs.cz/item/CS_URS_2022_01/162301501</t>
  </si>
  <si>
    <t>18</t>
  </si>
  <si>
    <t>162301931</t>
  </si>
  <si>
    <t>Příplatek k vodorovnému přemístění větví stromů listnatých D kmene přes 100 do 300 mm ZKD 1 km</t>
  </si>
  <si>
    <t>-454783118</t>
  </si>
  <si>
    <t>https://podminky.urs.cz/item/CS_URS_2022_01/162301931</t>
  </si>
  <si>
    <t>"stromy do 0,3m kmenu"  5*9</t>
  </si>
  <si>
    <t>19</t>
  </si>
  <si>
    <t>162301932</t>
  </si>
  <si>
    <t>Příplatek k vodorovnému přemístění větví stromů listnatých D kmene přes 300 do 500 mm ZKD 1 km</t>
  </si>
  <si>
    <t>-1029564189</t>
  </si>
  <si>
    <t>https://podminky.urs.cz/item/CS_URS_2022_01/162301932</t>
  </si>
  <si>
    <t>"stromy do 0,5m kmenu"  4*9</t>
  </si>
  <si>
    <t>20</t>
  </si>
  <si>
    <t>162301951</t>
  </si>
  <si>
    <t>Příplatek k vodorovnému přemístění kmenů stromů listnatých D kmene přes 100 do 300 mm ZKD 1 km</t>
  </si>
  <si>
    <t>187632167</t>
  </si>
  <si>
    <t>https://podminky.urs.cz/item/CS_URS_2022_01/162301951</t>
  </si>
  <si>
    <t>162301952</t>
  </si>
  <si>
    <t>Příplatek k vodorovnému přemístění kmenů stromů listnatých D kmene přes 300 do 500 mm ZKD 1 km</t>
  </si>
  <si>
    <t>-808734111</t>
  </si>
  <si>
    <t>https://podminky.urs.cz/item/CS_URS_2022_01/162301952</t>
  </si>
  <si>
    <t>22</t>
  </si>
  <si>
    <t>162301971</t>
  </si>
  <si>
    <t>Příplatek k vodorovnému přemístění pařezů D přes 100 do 300 mm ZKD 1 km</t>
  </si>
  <si>
    <t>-230255987</t>
  </si>
  <si>
    <t>https://podminky.urs.cz/item/CS_URS_2022_01/162301971</t>
  </si>
  <si>
    <t>23</t>
  </si>
  <si>
    <t>162301972</t>
  </si>
  <si>
    <t>Příplatek k vodorovnému přemístění pařezů D přes 300 do 500 mm ZKD 1 km</t>
  </si>
  <si>
    <t>-1332451229</t>
  </si>
  <si>
    <t>https://podminky.urs.cz/item/CS_URS_2022_01/162301972</t>
  </si>
  <si>
    <t>24</t>
  </si>
  <si>
    <t>162301981</t>
  </si>
  <si>
    <t>Příplatek k vodorovnému přemístění křovin D kmene do 100 mm ZKD 1 km</t>
  </si>
  <si>
    <t>-1170800784</t>
  </si>
  <si>
    <t>https://podminky.urs.cz/item/CS_URS_2022_01/162301981</t>
  </si>
  <si>
    <t>"keře"  30*9</t>
  </si>
  <si>
    <t>25</t>
  </si>
  <si>
    <t>162351104</t>
  </si>
  <si>
    <t>Vodorovné přemístění přes 500 do 1000 m výkopku/sypaniny z horniny třídy těžitelnosti I skupiny 1 až 3</t>
  </si>
  <si>
    <t>231591901</t>
  </si>
  <si>
    <t>https://podminky.urs.cz/item/CS_URS_2022_01/162351104</t>
  </si>
  <si>
    <t>"12151123 - tl. 10cm - na mezideponii zhotovitele pro SO-10 - pol 181351103 - 67,5 m3"  67,5</t>
  </si>
  <si>
    <t>"122252204 - na mezideponii zhotovitele - aktivní zóna vápnění - pro SO-10 - položka 561041111"  900*0,3</t>
  </si>
  <si>
    <t>26</t>
  </si>
  <si>
    <t>162751117</t>
  </si>
  <si>
    <t>Vodorovné přemístění přes 9 000 do 10000 m výkopku/sypaniny z horniny třídy těžitelnosti I skupiny 1 až 3</t>
  </si>
  <si>
    <t>-1292378996</t>
  </si>
  <si>
    <t>https://podminky.urs.cz/item/CS_URS_2022_01/162751117</t>
  </si>
  <si>
    <t>"121151123 - tl. 10cm - na mezideponii investora pro další použití"  (2060-675)*0,1</t>
  </si>
  <si>
    <t>"122252204 - na trvalou skládku"  380</t>
  </si>
  <si>
    <t>"122252204 - na trvalou skládku - aktivní zóna - výměna podloží"  (450*0,3)</t>
  </si>
  <si>
    <t>"132254103 - na trvalou skládku - vsakovací rýhy"  100</t>
  </si>
  <si>
    <t>27</t>
  </si>
  <si>
    <t>167151111</t>
  </si>
  <si>
    <t>Nakládání výkopku z hornin třídy těžitelnosti I skupiny 1 až 3 přes 100 m3</t>
  </si>
  <si>
    <t>-839560365</t>
  </si>
  <si>
    <t>https://podminky.urs.cz/item/CS_URS_2022_01/167151111</t>
  </si>
  <si>
    <t>28</t>
  </si>
  <si>
    <t>171201231</t>
  </si>
  <si>
    <t>Poplatek za uložení zeminy a kamení na recyklační skládce (skládkovné) kód odpadu 17 05 04</t>
  </si>
  <si>
    <t>t</t>
  </si>
  <si>
    <t>1918133888</t>
  </si>
  <si>
    <t>https://podminky.urs.cz/item/CS_URS_2022_01/171201231</t>
  </si>
  <si>
    <t>"122252204 - na trvalou skládku"  380*2</t>
  </si>
  <si>
    <t>"122252204 - na trvalou skládku - aktivní zóna - výměna podloží"  (450*0,3)*2</t>
  </si>
  <si>
    <t>"132254103 - na trvalou skládku - vsakovací rýhy"  100*2</t>
  </si>
  <si>
    <t>29</t>
  </si>
  <si>
    <t>171251201</t>
  </si>
  <si>
    <t>Uložení sypaniny na skládky nebo meziskládky</t>
  </si>
  <si>
    <t>-380247918</t>
  </si>
  <si>
    <t>https://podminky.urs.cz/item/CS_URS_2022_01/171251201</t>
  </si>
  <si>
    <t>997</t>
  </si>
  <si>
    <t>Přesun sutě</t>
  </si>
  <si>
    <t>30</t>
  </si>
  <si>
    <t>997013811</t>
  </si>
  <si>
    <t>Poplatek za uložení na skládce (skládkovné) stavebního odpadu dřevěného kód odpadu 17 02 01</t>
  </si>
  <si>
    <t>102088653</t>
  </si>
  <si>
    <t>https://podminky.urs.cz/item/CS_URS_2022_01/997013811</t>
  </si>
  <si>
    <t>"keře"  30*0,01</t>
  </si>
  <si>
    <t>"stromy do 0,3m kmenu"  5*0,3</t>
  </si>
  <si>
    <t>"stromy do 0,5m kmenu"  4*0,5</t>
  </si>
  <si>
    <t>SO-10 - Komunikace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</si>
  <si>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</si>
  <si>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</si>
  <si>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</si>
  <si>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9 - Ostatní konstrukce a práce, bourání</t>
  </si>
  <si>
    <t>M - Práce a dodávky M</t>
  </si>
  <si>
    <t xml:space="preserve">    22-M - Montáže technologických zařízení pro dopravní stavby</t>
  </si>
  <si>
    <t>167151101</t>
  </si>
  <si>
    <t>Nakládání výkopku z hornin třídy těžitelnosti I skupiny 1 až 3 do 100 m3</t>
  </si>
  <si>
    <t>-382282408</t>
  </si>
  <si>
    <t>https://podminky.urs.cz/item/CS_URS_2022_01/167151101</t>
  </si>
  <si>
    <t>"181351103 - ornice z mezideponie zhotovitele"  450*0,15</t>
  </si>
  <si>
    <t>"561041111 - aktivní zóna - vápnění - zemina z mezideponie zhotovitele"  900*0,3</t>
  </si>
  <si>
    <t>171152101</t>
  </si>
  <si>
    <t>Uložení sypaniny z hornin soudržných do násypů zhutněných silnic a dálnic</t>
  </si>
  <si>
    <t>910844810</t>
  </si>
  <si>
    <t>https://podminky.urs.cz/item/CS_URS_2022_01/171152101</t>
  </si>
  <si>
    <t>"násyp"  35</t>
  </si>
  <si>
    <t>M</t>
  </si>
  <si>
    <t>10364100</t>
  </si>
  <si>
    <t>zemina pro terénní úpravy - tříděná</t>
  </si>
  <si>
    <t>1042670148</t>
  </si>
  <si>
    <t>"násyp"  35*2*1,1</t>
  </si>
  <si>
    <t>171152111</t>
  </si>
  <si>
    <t>Uložení sypaniny z hornin nesoudržných a sypkých do násypů zhutněných v aktivní zóně silnic a dálnic</t>
  </si>
  <si>
    <t>-1007858143</t>
  </si>
  <si>
    <t>https://podminky.urs.cz/item/CS_URS_2022_01/171152111</t>
  </si>
  <si>
    <t>"aktivní zóna - výměna zeminy"  (450*0,3)</t>
  </si>
  <si>
    <t>"561041111 - aktivní zóna - vápnění - zemina z mezideponie zhotovitele"  (900*0,3)</t>
  </si>
  <si>
    <t>548833856</t>
  </si>
  <si>
    <t>"aktivní zóna - výměna zeminy - 2/3 výměry"  ((450*0,3)*2)/3*2*1,1</t>
  </si>
  <si>
    <t>58380651</t>
  </si>
  <si>
    <t>kámen lomový netříděný žula odval</t>
  </si>
  <si>
    <t>1321915729</t>
  </si>
  <si>
    <t>"aktivní zóna - výměna zeminy - 1/3 výměry"  ((450*0,3)*2)/3*1*1,1</t>
  </si>
  <si>
    <t>181305111</t>
  </si>
  <si>
    <t>Převrstvení ornice na skládce</t>
  </si>
  <si>
    <t>2027207073</t>
  </si>
  <si>
    <t>https://podminky.urs.cz/item/CS_URS_2022_01/181305111</t>
  </si>
  <si>
    <t>"ornice na mezideponii zhotovitele"  450*0,15</t>
  </si>
  <si>
    <t>181351103</t>
  </si>
  <si>
    <t>Rozprostření ornice tl vrstvy do 200 mm pl přes 100 do 500 m2 v rovině nebo ve svahu do 1:5 strojně</t>
  </si>
  <si>
    <t>-1068261078</t>
  </si>
  <si>
    <t>https://podminky.urs.cz/item/CS_URS_2022_01/181351103</t>
  </si>
  <si>
    <t>"ornice z mezideponie zhotovitele"  450</t>
  </si>
  <si>
    <t>181411131</t>
  </si>
  <si>
    <t>Založení parkového trávníku výsevem pl do 1000 m2 v rovině a ve svahu do 1:5</t>
  </si>
  <si>
    <t>1532716285</t>
  </si>
  <si>
    <t>https://podminky.urs.cz/item/CS_URS_2022_01/181411131</t>
  </si>
  <si>
    <t>450</t>
  </si>
  <si>
    <t>00572410</t>
  </si>
  <si>
    <t>osivo směs travní parková</t>
  </si>
  <si>
    <t>kg</t>
  </si>
  <si>
    <t>2054445410</t>
  </si>
  <si>
    <t>450*0,04</t>
  </si>
  <si>
    <t>183151112</t>
  </si>
  <si>
    <t>Hloubení jam pro výsadbu dřevin strojně v rovině nebo ve svahu do 1:5 obj jamky přes 0,2 do 0,3 m3</t>
  </si>
  <si>
    <t>-1284025190</t>
  </si>
  <si>
    <t>https://podminky.urs.cz/item/CS_URS_2022_01/183151112</t>
  </si>
  <si>
    <t>"náhradní výsadba - javor klen - Acer pseudoplatanus; výkopek ponechán na místě pro zásyp balu a rozprostření do okolí"  2</t>
  </si>
  <si>
    <t>"lípa evropská - Tilia europaea Pallida; výkopek ponechán na místě pro zásyp balu a rozprostření do okolí"  7</t>
  </si>
  <si>
    <t>184102112</t>
  </si>
  <si>
    <t>Výsadba dřeviny s balem D přes 0,2 do 0,3 m do jamky se zalitím v rovině a svahu do 1:5</t>
  </si>
  <si>
    <t>491810748</t>
  </si>
  <si>
    <t>https://podminky.urs.cz/item/CS_URS_2022_01/184102112</t>
  </si>
  <si>
    <t>"náhradní výsadba - javor klen - Acer pseudoplatanus"  2</t>
  </si>
  <si>
    <t>"lípa evropská - Tilia europaea Pallida"  7</t>
  </si>
  <si>
    <t>02650300R</t>
  </si>
  <si>
    <t>javor klen /Acer pseudoplatanus/, obvod kmenu v 1m výšky 16-18cm, bal cca 45 litrů</t>
  </si>
  <si>
    <t>R-položka</t>
  </si>
  <si>
    <t>985747450</t>
  </si>
  <si>
    <t>02650461R</t>
  </si>
  <si>
    <t>lípa evropská /Tilia europaea Pallida/, obvod kmenu v 1m výšky 16-18cm, bal cca 45 litrů</t>
  </si>
  <si>
    <t>-289290943</t>
  </si>
  <si>
    <t>184215133</t>
  </si>
  <si>
    <t>Ukotvení kmene dřevin třemi kůly D do 0,1 m dl přes 2 do 3 m</t>
  </si>
  <si>
    <t>-2114817826</t>
  </si>
  <si>
    <t>https://podminky.urs.cz/item/CS_URS_2022_01/184215133</t>
  </si>
  <si>
    <t>60591257</t>
  </si>
  <si>
    <t>kůl vyvazovací dřevěný impregnovaný D 8cm dl 3m</t>
  </si>
  <si>
    <t>442947756</t>
  </si>
  <si>
    <t>"náhradní výsadba - javor klen - Acer pseudoplatanus"  2*3</t>
  </si>
  <si>
    <t>"lípa evropská - Tilia europaea Pallida"  7*3</t>
  </si>
  <si>
    <t>184801121</t>
  </si>
  <si>
    <t>Ošetřování vysazených dřevin soliterních v rovině a svahu do 1:5</t>
  </si>
  <si>
    <t>-1710013634</t>
  </si>
  <si>
    <t>https://podminky.urs.cz/item/CS_URS_2022_01/184801121</t>
  </si>
  <si>
    <t>"náhradní výsadba - javor klen - Acer pseudoplatanus - 3x"  2*3</t>
  </si>
  <si>
    <t>"lípa evropská - Tilia europaea Pallida - 3x"  7*3</t>
  </si>
  <si>
    <t>184802115</t>
  </si>
  <si>
    <t>Chemické odplevelení před založením kultury nad 20 m2 granulátem na široko v rovině a svahu do 1:5</t>
  </si>
  <si>
    <t>1408875888</t>
  </si>
  <si>
    <t>https://podminky.urs.cz/item/CS_URS_2022_01/184802115</t>
  </si>
  <si>
    <t>"trávník - 1x"  450</t>
  </si>
  <si>
    <t>184802615</t>
  </si>
  <si>
    <t>Chemické odplevelení po založení kultury granulátem na široko v rovině a svahu do 1:5</t>
  </si>
  <si>
    <t>996634957</t>
  </si>
  <si>
    <t>https://podminky.urs.cz/item/CS_URS_2022_01/184802615</t>
  </si>
  <si>
    <t>"tárvník - 1x"  450</t>
  </si>
  <si>
    <t>185802111</t>
  </si>
  <si>
    <t>Hnojení půdy rašelinou v rovině a svahu do 1:5</t>
  </si>
  <si>
    <t>-1692673959</t>
  </si>
  <si>
    <t>https://podminky.urs.cz/item/CS_URS_2022_01/185802111</t>
  </si>
  <si>
    <t>"trávník - 3x"  ((450*3)*0,0005)</t>
  </si>
  <si>
    <t>"náhradní výsadba - javor klen - Acer pseudoplatanus - 3x"  ((2*3)*0,002)</t>
  </si>
  <si>
    <t>"lípa evropská - Tilia europaea Pallida - 3x"  ((7*3)*0,002)</t>
  </si>
  <si>
    <t>10311100</t>
  </si>
  <si>
    <t>rašelina zahradnická   VL</t>
  </si>
  <si>
    <t>-820067473</t>
  </si>
  <si>
    <t>"trávník - 3x"  ((450*3)*0,0005)/0,7*1,1</t>
  </si>
  <si>
    <t>"náhradní výsadba - javor klen - Acer pseudoplatanus - 3x"  ((2*3)*0,002)/0,7*1,1</t>
  </si>
  <si>
    <t>"lípa evropská - Tilia europaea Pallida - 3x"  ((7*3)*0,002)/0,7*1,1</t>
  </si>
  <si>
    <t>185802114</t>
  </si>
  <si>
    <t>Hnojení půdy umělým hnojivem k jednotlivým rostlinám v rovině a svahu do 1:5</t>
  </si>
  <si>
    <t>482146312</t>
  </si>
  <si>
    <t>https://podminky.urs.cz/item/CS_URS_2022_01/185802114</t>
  </si>
  <si>
    <t>185803111</t>
  </si>
  <si>
    <t>Ošetření trávníku shrabáním v rovině a svahu do 1:5</t>
  </si>
  <si>
    <t>506749182</t>
  </si>
  <si>
    <t>https://podminky.urs.cz/item/CS_URS_2022_01/185803111</t>
  </si>
  <si>
    <t>"trávník - 3x"  450*3</t>
  </si>
  <si>
    <t>185804312</t>
  </si>
  <si>
    <t>Zalití rostlin vodou plocha přes 20 m2</t>
  </si>
  <si>
    <t>630790141</t>
  </si>
  <si>
    <t>https://podminky.urs.cz/item/CS_URS_2022_01/185804312</t>
  </si>
  <si>
    <t>"trávník - 3x, 10L/m2"  ((450*3)*0,01)</t>
  </si>
  <si>
    <t>"náhradní výsadba - javor klen - Acer pseudoplatanus - 3x, 20L/kus"  ((2*3)*0,02)</t>
  </si>
  <si>
    <t>"lípa evropská - Tilia europaea Pallida - 3x, 20L/kus"  ((7*3)*0,02)</t>
  </si>
  <si>
    <t>185851121</t>
  </si>
  <si>
    <t>Dovoz vody pro zálivku rostlin za vzdálenost do 1000 m</t>
  </si>
  <si>
    <t>-1885148462</t>
  </si>
  <si>
    <t>https://podminky.urs.cz/item/CS_URS_2022_01/185851121</t>
  </si>
  <si>
    <t>185851129</t>
  </si>
  <si>
    <t>Příplatek k dovozu vody pro zálivku rostlin do 1000 m ZKD 1000 m</t>
  </si>
  <si>
    <t>-2087079649</t>
  </si>
  <si>
    <t>https://podminky.urs.cz/item/CS_URS_2022_01/185851129</t>
  </si>
  <si>
    <t>"trávník - 3x, 10L/m2"  ((450*3)*0,01)*9</t>
  </si>
  <si>
    <t>"náhradní výsadba - javor klen - Acer pseudoplatanus - 3x, 20L/kus"  ((2*3)*0,02)*9</t>
  </si>
  <si>
    <t>"lípa evropská - Tilia europaea Pallida - 3x, 20L/kus"  ((7*3)*0,02)*9</t>
  </si>
  <si>
    <t>Zakládání</t>
  </si>
  <si>
    <t>211531111R</t>
  </si>
  <si>
    <t>Výplň odvodňovacích žeber nebo trativodů kamenivem hrubým drceným frakce 32 až 63 mm</t>
  </si>
  <si>
    <t>-1463196030</t>
  </si>
  <si>
    <t>"vsakovací rýha"  590</t>
  </si>
  <si>
    <t>211971122</t>
  </si>
  <si>
    <t>Zřízení opláštění žeber nebo trativodů geotextilií v rýze nebo zářezu přes 1:2 š přes 2,5 m</t>
  </si>
  <si>
    <t>-469050668</t>
  </si>
  <si>
    <t>https://podminky.urs.cz/item/CS_URS_2022_01/211971122</t>
  </si>
  <si>
    <t>"vsakovací rýha"  (((0,4+1,3)*2)*165+20)</t>
  </si>
  <si>
    <t>69311068</t>
  </si>
  <si>
    <t>geotextilie netkaná separační, ochranná, filtrační, drenážní PP 300g/m2</t>
  </si>
  <si>
    <t>-1732240143</t>
  </si>
  <si>
    <t>"vsakovací rýha"  (((0,4+1,3)*2)*165+20)*1,2</t>
  </si>
  <si>
    <t>Svislé a kompletní konstrukce</t>
  </si>
  <si>
    <t>339921132</t>
  </si>
  <si>
    <t>Osazování betonových palisád do betonového základu v řadě výšky prvku přes 0,5 do 1 m</t>
  </si>
  <si>
    <t>m</t>
  </si>
  <si>
    <t>1551669626</t>
  </si>
  <si>
    <t>https://podminky.urs.cz/item/CS_URS_2022_01/339921132</t>
  </si>
  <si>
    <t>"výšková úprava parkoviště"  27</t>
  </si>
  <si>
    <t>31</t>
  </si>
  <si>
    <t>59228414</t>
  </si>
  <si>
    <t>palisáda betonová tyčová půlkulatá přírodní 175x200x1000mm</t>
  </si>
  <si>
    <t>-1060869621</t>
  </si>
  <si>
    <t>"výšková úprava parkoviště"  27*5,1</t>
  </si>
  <si>
    <t>Komunikace pozemní</t>
  </si>
  <si>
    <t>32</t>
  </si>
  <si>
    <t>561041111</t>
  </si>
  <si>
    <t>Zřízení podkladu ze zeminy upravené vápnem, cementem, směsnými pojivy tl přes 250 do 300 mm pl do 1000 m2</t>
  </si>
  <si>
    <t>-2063496997</t>
  </si>
  <si>
    <t>https://podminky.urs.cz/item/CS_URS_2022_01/561041111</t>
  </si>
  <si>
    <t>"aktivní zöna - vápnění"  900</t>
  </si>
  <si>
    <t>33</t>
  </si>
  <si>
    <t>58530171</t>
  </si>
  <si>
    <t>vápno nehašené CL 90-Q pro úpravu zemin bezprašné</t>
  </si>
  <si>
    <t>426561529</t>
  </si>
  <si>
    <t>"aktivní zóna - vápnění - 3% hmotnosti zeminy"  ((900*0,3)*2)/100*3</t>
  </si>
  <si>
    <t>34</t>
  </si>
  <si>
    <t>564851111</t>
  </si>
  <si>
    <t>Podklad ze štěrkodrtě ŠD plochy přes 100 m2 tl 150 mm</t>
  </si>
  <si>
    <t>-1514197807</t>
  </si>
  <si>
    <t>https://podminky.urs.cz/item/CS_URS_2022_01/564851111</t>
  </si>
  <si>
    <t>"vozovka + chodník + chodník-slepecký"  640*2+170+15</t>
  </si>
  <si>
    <t>35</t>
  </si>
  <si>
    <t>564871111</t>
  </si>
  <si>
    <t>Podklad ze štěrkodrtě ŠD plochy přes 100 m2 tl 250 mm</t>
  </si>
  <si>
    <t>-453520954</t>
  </si>
  <si>
    <t>https://podminky.urs.cz/item/CS_URS_2022_01/564871111</t>
  </si>
  <si>
    <t>"parkoviště + sjezd"  570+45</t>
  </si>
  <si>
    <t>36</t>
  </si>
  <si>
    <t>565155111</t>
  </si>
  <si>
    <t>Asfaltový beton vrstva podkladní ACP 16 (obalované kamenivo OKS) tl 70 mm š do 3 m</t>
  </si>
  <si>
    <t>336681820</t>
  </si>
  <si>
    <t>https://podminky.urs.cz/item/CS_URS_2022_01/565155111</t>
  </si>
  <si>
    <t>"vozovka"  640</t>
  </si>
  <si>
    <t>37</t>
  </si>
  <si>
    <t>573111111</t>
  </si>
  <si>
    <t>Postřik živičný infiltrační s posypem z asfaltu množství 0,60 kg/m2</t>
  </si>
  <si>
    <t>-242427134</t>
  </si>
  <si>
    <t>https://podminky.urs.cz/item/CS_URS_2022_01/573111111</t>
  </si>
  <si>
    <t>"vozovka - pod ACP 16"  640</t>
  </si>
  <si>
    <t>38</t>
  </si>
  <si>
    <t>573211107</t>
  </si>
  <si>
    <t>Postřik živičný spojovací z asfaltu v množství 0,30 kg/m2</t>
  </si>
  <si>
    <t>-93341255</t>
  </si>
  <si>
    <t>https://podminky.urs.cz/item/CS_URS_2022_01/573211107</t>
  </si>
  <si>
    <t>"vozovka - pod ACO 11"  640</t>
  </si>
  <si>
    <t>39</t>
  </si>
  <si>
    <t>577134111</t>
  </si>
  <si>
    <t>Asfaltový beton vrstva obrusná ACO 11 (ABS) tř. I tl 40 mm š do 3 m z nemodifikovaného asfaltu</t>
  </si>
  <si>
    <t>-959739403</t>
  </si>
  <si>
    <t>https://podminky.urs.cz/item/CS_URS_2022_01/577134111</t>
  </si>
  <si>
    <t>40</t>
  </si>
  <si>
    <t>596211112</t>
  </si>
  <si>
    <t>Kladení zámkové dlažby komunikací pro pěší ručně tl 60 mm skupiny A pl přes 100 do 300 m2</t>
  </si>
  <si>
    <t>-1045555189</t>
  </si>
  <si>
    <t>https://podminky.urs.cz/item/CS_URS_2022_01/596211112</t>
  </si>
  <si>
    <t>"chodník + chodník-slepecký"  170+15</t>
  </si>
  <si>
    <t>41</t>
  </si>
  <si>
    <t>59245015</t>
  </si>
  <si>
    <t>dlažba zámková tvaru I 200x165x60mm přírodní</t>
  </si>
  <si>
    <t>998528791</t>
  </si>
  <si>
    <t>"chodník"  170*1,1</t>
  </si>
  <si>
    <t>42</t>
  </si>
  <si>
    <t>59245222</t>
  </si>
  <si>
    <t>dlažba zámková tvaru I základní pro nevidomé 196x161x60mm barevná</t>
  </si>
  <si>
    <t>905110830</t>
  </si>
  <si>
    <t>"chodník-slepecký"  15*1,1</t>
  </si>
  <si>
    <t>43</t>
  </si>
  <si>
    <t>596212211</t>
  </si>
  <si>
    <t>Kladení zámkové dlažby pozemních komunikací ručně tl 80 mm skupiny A pl přes 50 do 100 m2</t>
  </si>
  <si>
    <t>1145420946</t>
  </si>
  <si>
    <t>https://podminky.urs.cz/item/CS_URS_2022_01/596212211</t>
  </si>
  <si>
    <t>"sjezd + parkoviště-dopr-značení-z-dlažby"  45+(0,1*165)</t>
  </si>
  <si>
    <t>44</t>
  </si>
  <si>
    <t>59245213</t>
  </si>
  <si>
    <t>dlažba zámková tvaru I 196x161x80mm přírodní</t>
  </si>
  <si>
    <t>-1654034517</t>
  </si>
  <si>
    <t>"sjezd"  45*1,1</t>
  </si>
  <si>
    <t>45</t>
  </si>
  <si>
    <t>59245005</t>
  </si>
  <si>
    <t>dlažba tvar obdélník betonová 200x100x80mm barevná</t>
  </si>
  <si>
    <t>1079820622</t>
  </si>
  <si>
    <t>"parkoviště-dopr-značení-z-dlažby"  (0,1*165)*1,1</t>
  </si>
  <si>
    <t>46</t>
  </si>
  <si>
    <t>596412213</t>
  </si>
  <si>
    <t>Kladení dlažby z vegetačních tvárnic pozemních komunikací tl 80 mm pl přes 300 m2</t>
  </si>
  <si>
    <t>-1573157681</t>
  </si>
  <si>
    <t>https://podminky.urs.cz/item/CS_URS_2022_01/596412213</t>
  </si>
  <si>
    <t>"parkoviště"  570</t>
  </si>
  <si>
    <t>"odpočet - parkoviště-dopr-značení-z-dlažby"  -(0,1*165)</t>
  </si>
  <si>
    <t>47</t>
  </si>
  <si>
    <t>59299090R</t>
  </si>
  <si>
    <t xml:space="preserve">dlažba přírodní zatravňovací 200*200*80 mm (spára 12mm) </t>
  </si>
  <si>
    <t>585086613</t>
  </si>
  <si>
    <t>"parkoviště"  570*1,1</t>
  </si>
  <si>
    <t>"odpočet - parkoviště-dopr-značení-z-dlažby"  -(0,1*165)*1,1</t>
  </si>
  <si>
    <t>Ostatní konstrukce a práce, bourání</t>
  </si>
  <si>
    <t>48</t>
  </si>
  <si>
    <t>914111111</t>
  </si>
  <si>
    <t>Montáž svislé dopravní značky do velikosti 1 m2 objímkami na sloupek nebo konzolu</t>
  </si>
  <si>
    <t>-1936941746</t>
  </si>
  <si>
    <t>https://podminky.urs.cz/item/CS_URS_2022_01/914111111</t>
  </si>
  <si>
    <t>"A9 + +B2 + C4a + E13 + IP4b + IP11b + IP12 + IP13e + P4"  1+1+1+1+1+6+1+1+1</t>
  </si>
  <si>
    <t>49</t>
  </si>
  <si>
    <t>40445600</t>
  </si>
  <si>
    <t>výstražné dopravní značky A1-A30, A33 700mm</t>
  </si>
  <si>
    <t>-284754697</t>
  </si>
  <si>
    <t>"A9"  1</t>
  </si>
  <si>
    <t>50</t>
  </si>
  <si>
    <t>40445609</t>
  </si>
  <si>
    <t>značky upravující přednost P1, P4 900mm</t>
  </si>
  <si>
    <t>-1733750471</t>
  </si>
  <si>
    <t>"P4"  1</t>
  </si>
  <si>
    <t>51</t>
  </si>
  <si>
    <t>40445620</t>
  </si>
  <si>
    <t>zákazové, příkazové dopravní značky B1-B34, C1-15 700mm</t>
  </si>
  <si>
    <t>-2009963081</t>
  </si>
  <si>
    <t>"B2 + C4a"  1+1</t>
  </si>
  <si>
    <t>52</t>
  </si>
  <si>
    <t>40445621</t>
  </si>
  <si>
    <t>informativní značky provozní IP1-IP3, IP4b-IP7, IP10a, b 500x500mm</t>
  </si>
  <si>
    <t>-1135996464</t>
  </si>
  <si>
    <t>"IP4b"  1</t>
  </si>
  <si>
    <t>53</t>
  </si>
  <si>
    <t>40445625</t>
  </si>
  <si>
    <t>informativní značky provozní IP8, IP9, IP11-IP13 500x700mm</t>
  </si>
  <si>
    <t>-1194273522</t>
  </si>
  <si>
    <t>"IP11b + IP12 + IP13e + P4"  6+1+1</t>
  </si>
  <si>
    <t>54</t>
  </si>
  <si>
    <t>40445650</t>
  </si>
  <si>
    <t>dodatkové tabulky E7, E12, E13 500x300mm</t>
  </si>
  <si>
    <t>1756215709</t>
  </si>
  <si>
    <t>"E13"  1</t>
  </si>
  <si>
    <t>55</t>
  </si>
  <si>
    <t>914511112</t>
  </si>
  <si>
    <t>Montáž sloupku dopravních značek délky do 3,5 m s betonovým základem a patkou</t>
  </si>
  <si>
    <t>1700408725</t>
  </si>
  <si>
    <t>https://podminky.urs.cz/item/CS_URS_2022_01/914511112</t>
  </si>
  <si>
    <t>56</t>
  </si>
  <si>
    <t>40445225</t>
  </si>
  <si>
    <t>sloupek pro dopravní značku Zn D 60mm v 3,5m</t>
  </si>
  <si>
    <t>-855459239</t>
  </si>
  <si>
    <t>57</t>
  </si>
  <si>
    <t>915131111</t>
  </si>
  <si>
    <t>Vodorovné dopravní značení přechody pro chodce, šipky, symboly základní bílá barva</t>
  </si>
  <si>
    <t>692650199</t>
  </si>
  <si>
    <t>https://podminky.urs.cz/item/CS_URS_2022_01/915131111</t>
  </si>
  <si>
    <t>"invalida"  1*3</t>
  </si>
  <si>
    <t>58</t>
  </si>
  <si>
    <t>915621111</t>
  </si>
  <si>
    <t>Předznačení vodorovného plošného značení</t>
  </si>
  <si>
    <t>-1430543572</t>
  </si>
  <si>
    <t>https://podminky.urs.cz/item/CS_URS_2022_01/915621111</t>
  </si>
  <si>
    <t>59</t>
  </si>
  <si>
    <t>916131213</t>
  </si>
  <si>
    <t>Osazení silničního obrubníku betonového stojatého s boční opěrou do lože z betonu prostého</t>
  </si>
  <si>
    <t>-1497040245</t>
  </si>
  <si>
    <t>https://podminky.urs.cz/item/CS_URS_2022_01/916131213</t>
  </si>
  <si>
    <t>"okraje vozovky, parkoviště + úprava ve vjezdu"  405+15</t>
  </si>
  <si>
    <t>60</t>
  </si>
  <si>
    <t>59217023</t>
  </si>
  <si>
    <t>obrubník betonový chodníkový 1000x150x250mm</t>
  </si>
  <si>
    <t>-906673512</t>
  </si>
  <si>
    <t>"okraje vozovky, parkoviště, chodníků + úprava ve vjezdu"  ((405-2)+5)*1,1</t>
  </si>
  <si>
    <t>61</t>
  </si>
  <si>
    <t>59217029</t>
  </si>
  <si>
    <t>obrubník betonový silniční nájezdový 1000x150x150mm</t>
  </si>
  <si>
    <t>128</t>
  </si>
  <si>
    <t>-825842781</t>
  </si>
  <si>
    <t>"úprava ve vjezdu"  11*1,1</t>
  </si>
  <si>
    <t>62</t>
  </si>
  <si>
    <t>59217030</t>
  </si>
  <si>
    <t>obrubník betonový silniční přechodový 1000x150x150-250mm</t>
  </si>
  <si>
    <t>-423021896</t>
  </si>
  <si>
    <t>"úprava ve vjezdu"  4*1,1</t>
  </si>
  <si>
    <t>63</t>
  </si>
  <si>
    <t>59217035</t>
  </si>
  <si>
    <t>obrubník betonový obloukový vnější 780x150x250mm</t>
  </si>
  <si>
    <t>-2085222699</t>
  </si>
  <si>
    <t>"okraje vozovky, parkoviště, chodníků"  2*1,1</t>
  </si>
  <si>
    <t>64</t>
  </si>
  <si>
    <t>916132113</t>
  </si>
  <si>
    <t>Osazení obruby z betonové přídlažby s boční opěrou do lože z betonu prostého</t>
  </si>
  <si>
    <t>1854607416</t>
  </si>
  <si>
    <t>https://podminky.urs.cz/item/CS_URS_2022_01/916132113</t>
  </si>
  <si>
    <t>"mezi vozovkou a parkovištěm - úprava ve vjezdu"  (310+15)</t>
  </si>
  <si>
    <t>65</t>
  </si>
  <si>
    <t>59218001</t>
  </si>
  <si>
    <t>krajník betonový silniční 500x250x80mm</t>
  </si>
  <si>
    <t>-726219963</t>
  </si>
  <si>
    <t>"mezi vozovkou a parkovištěm + úprava ve vjezdu - bílý"  (310+15)*1,1</t>
  </si>
  <si>
    <t>357,5*1,02 'Přepočtené koeficientem množství</t>
  </si>
  <si>
    <t>66</t>
  </si>
  <si>
    <t>916231213</t>
  </si>
  <si>
    <t>Osazení chodníkového obrubníku betonového stojatého s boční opěrou do lože z betonu prostého</t>
  </si>
  <si>
    <t>672002335</t>
  </si>
  <si>
    <t>https://podminky.urs.cz/item/CS_URS_2022_01/916231213</t>
  </si>
  <si>
    <t>"okraje chodníků"  135</t>
  </si>
  <si>
    <t>67</t>
  </si>
  <si>
    <t>59217016</t>
  </si>
  <si>
    <t>obrubník betonový chodníkový 1000x80x250mm</t>
  </si>
  <si>
    <t>537326725</t>
  </si>
  <si>
    <t>"okraje chodníků"  135*1,1</t>
  </si>
  <si>
    <t>68</t>
  </si>
  <si>
    <t>916231293</t>
  </si>
  <si>
    <t>Příplatek za osazení obloukového obrubníku</t>
  </si>
  <si>
    <t>-2125612202</t>
  </si>
  <si>
    <t>https://podminky.urs.cz/item/CS_URS_2022_01/916231293</t>
  </si>
  <si>
    <t>"okraje vozovky, parkoviště, chodníků"  2</t>
  </si>
  <si>
    <t>Práce a dodávky M</t>
  </si>
  <si>
    <t>22-M</t>
  </si>
  <si>
    <t>Montáže technologických zařízení pro dopravní stavby</t>
  </si>
  <si>
    <t>69</t>
  </si>
  <si>
    <t>220860205</t>
  </si>
  <si>
    <t>Montáž parkovištní závory</t>
  </si>
  <si>
    <t>-997179586</t>
  </si>
  <si>
    <t>https://podminky.urs.cz/item/CS_URS_2022_01/220860205</t>
  </si>
  <si>
    <t>"vjezdová závora, napájení solárním panelem, připojení do vstupního elektronického systému školy"  1</t>
  </si>
  <si>
    <t>70</t>
  </si>
  <si>
    <t>74910352</t>
  </si>
  <si>
    <t>automat parkovací 1656x416x390mm, solární napájení, GSM modem, bezkontaktní čtečka, klávesnice</t>
  </si>
  <si>
    <t>256</t>
  </si>
  <si>
    <t>29204330</t>
  </si>
  <si>
    <t>71</t>
  </si>
  <si>
    <t>74910535</t>
  </si>
  <si>
    <t>detektor indukční dvoukanálový pro závoru</t>
  </si>
  <si>
    <t>-1854022377</t>
  </si>
  <si>
    <t>SO-40 - Chráničky Cetin Nordic Telecom</t>
  </si>
  <si>
    <t xml:space="preserve">    21-M - Elektromontáže</t>
  </si>
  <si>
    <t xml:space="preserve">    46-M - Zemní práce při extr.mont.pracích</t>
  </si>
  <si>
    <t>21-M</t>
  </si>
  <si>
    <t>Elektromontáže</t>
  </si>
  <si>
    <t>210280001</t>
  </si>
  <si>
    <t>Zkoušky a prohlídky el rozvodů a zařízení celková prohlídka pro objem montážních prací do 100 tis Kč</t>
  </si>
  <si>
    <t>-53905214</t>
  </si>
  <si>
    <t>https://podminky.urs.cz/item/CS_URS_2022_01/210280001</t>
  </si>
  <si>
    <t>"Cetin + Nordic Telecom"  2+1</t>
  </si>
  <si>
    <t>210812015R</t>
  </si>
  <si>
    <t>Stranové,výškové a směrové manipulace stávajících kabelů SDĚL, včetně rozpojení, propojení, manipulace, nastavení, očištění</t>
  </si>
  <si>
    <t>-1486238457</t>
  </si>
  <si>
    <t>"Cetin + Nordic Telecom - manipulace po odkopu před zatažením do chrániček"  10*2+10</t>
  </si>
  <si>
    <t>46-M</t>
  </si>
  <si>
    <t>Zemní práce při extr.mont.pracích</t>
  </si>
  <si>
    <t>-955171432</t>
  </si>
  <si>
    <t>"na trvalou skládku - Cetin + Nordic Telecom"  (10*1*0,4)*2</t>
  </si>
  <si>
    <t>460010024</t>
  </si>
  <si>
    <t>Vytyčení trasy vedení kabelového podzemního v zastavěném prostoru</t>
  </si>
  <si>
    <t>km</t>
  </si>
  <si>
    <t>298736026</t>
  </si>
  <si>
    <t>https://podminky.urs.cz/item/CS_URS_2022_01/460010024</t>
  </si>
  <si>
    <t>"Cetin + Nordic Telecom"  0,01*2+0,01</t>
  </si>
  <si>
    <t>460162112</t>
  </si>
  <si>
    <t>Hloubení kabelových rýh ručně v hornině tř I skupiny I skupiny 3</t>
  </si>
  <si>
    <t>1652530012</t>
  </si>
  <si>
    <t>https://podminky.urs.cz/item/CS_URS_2022_01/460162112</t>
  </si>
  <si>
    <t>"na trvalou skládku - Cetin + Nordic Telecom"  (10*1*0,4)</t>
  </si>
  <si>
    <t>"pro zpětný zásyp - ponecháno vedle rýhy - Cetin + Nordic Telecom"  (10*1*0,4)</t>
  </si>
  <si>
    <t>460242221</t>
  </si>
  <si>
    <t>Provizorní zajištění kabelů ve výkopech při jejich souběhu</t>
  </si>
  <si>
    <t>788654139</t>
  </si>
  <si>
    <t>https://podminky.urs.cz/item/CS_URS_2022_01/460242221</t>
  </si>
  <si>
    <t>"Cetin + Nordic Telecom"  10*2+10</t>
  </si>
  <si>
    <t>460341113</t>
  </si>
  <si>
    <t>Vodorovné přemístění horniny jakékoliv třídy dopravními prostředky při elektromontážích přes 500 do 1000 m</t>
  </si>
  <si>
    <t>1156972402</t>
  </si>
  <si>
    <t>https://podminky.urs.cz/item/CS_URS_2022_01/460341113</t>
  </si>
  <si>
    <t>460341121</t>
  </si>
  <si>
    <t>Příplatek k vodorovnému přemístění horniny dopravními prostředky při elektromontážích za každých dalších i započatých 1000 m</t>
  </si>
  <si>
    <t>-1762260094</t>
  </si>
  <si>
    <t>https://podminky.urs.cz/item/CS_URS_2022_01/460341121</t>
  </si>
  <si>
    <t>460371121</t>
  </si>
  <si>
    <t>Naložení výkopku při elektromontážích strojně z hornin třídy I skupiny 1 až 3</t>
  </si>
  <si>
    <t>-1477272030</t>
  </si>
  <si>
    <t>https://podminky.urs.cz/item/CS_URS_2022_01/460371121</t>
  </si>
  <si>
    <t>460432112</t>
  </si>
  <si>
    <t>Zásyp kabelových rýh ručně se zhutněním z horniny třídy I skupiny 3</t>
  </si>
  <si>
    <t>779631230</t>
  </si>
  <si>
    <t>https://podminky.urs.cz/item/CS_URS_2022_01/460432112</t>
  </si>
  <si>
    <t>"zásyp šterkodrť, štěrkopísek - Cetin + Nordic Telecom"  (10*1*0,3)</t>
  </si>
  <si>
    <t>58331200</t>
  </si>
  <si>
    <t>štěrkopísek netříděný</t>
  </si>
  <si>
    <t>-1466636235</t>
  </si>
  <si>
    <t>"zásyp šterkodrť, štěrkopísek - Cetin + Nordic Telecom"  (10*1*0,3)*2</t>
  </si>
  <si>
    <t>460452112</t>
  </si>
  <si>
    <t>Zásyp kabelových rýh strojně se zhutněním z horniny tř I skupiny 3</t>
  </si>
  <si>
    <t>317207972</t>
  </si>
  <si>
    <t>https://podminky.urs.cz/item/CS_URS_2022_01/460452112</t>
  </si>
  <si>
    <t>460661115</t>
  </si>
  <si>
    <t>Kabelové lože z písku pro kabely nn bez zakrytí š lože přes 80 do 100 cm</t>
  </si>
  <si>
    <t>397728702</t>
  </si>
  <si>
    <t>https://podminky.urs.cz/item/CS_URS_2022_01/460661115</t>
  </si>
  <si>
    <t>"Cetin + Nordic Telecom"  10</t>
  </si>
  <si>
    <t>460671113</t>
  </si>
  <si>
    <t>Výstražná fólie pro krytí kabelů šířky 34 cm</t>
  </si>
  <si>
    <t>1063307443</t>
  </si>
  <si>
    <t>https://podminky.urs.cz/item/CS_URS_2022_01/460671113</t>
  </si>
  <si>
    <t>460731121</t>
  </si>
  <si>
    <t>Přepážky s utěsněním pro oddělení kabelů ve výkopu z desek betonových</t>
  </si>
  <si>
    <t>-1816431247</t>
  </si>
  <si>
    <t>https://podminky.urs.cz/item/CS_URS_2022_01/460731121</t>
  </si>
  <si>
    <t>460751112</t>
  </si>
  <si>
    <t>Osazení kabelových kanálů do rýhy z prefabrikovaných betonových žlabů vnější šířky do 25 cm</t>
  </si>
  <si>
    <t>84724713</t>
  </si>
  <si>
    <t>https://podminky.urs.cz/item/CS_URS_2022_01/460751112</t>
  </si>
  <si>
    <t>59213011</t>
  </si>
  <si>
    <t>žlab kabelový betonový k ochraně zemního drátovodného vedení 100x23x19cm</t>
  </si>
  <si>
    <t>-724645770</t>
  </si>
  <si>
    <t>"Cetin + Nordic Telecom"  (10*2+10)*1,1</t>
  </si>
  <si>
    <t>468021112</t>
  </si>
  <si>
    <t>Rozebrání dlažeb při elektromontážích ručně z kostek velkých do písku spáry zalité</t>
  </si>
  <si>
    <t>640168250</t>
  </si>
  <si>
    <t>https://podminky.urs.cz/item/CS_URS_2022_01/468021112</t>
  </si>
  <si>
    <t>"na trvalou skládku - Cetin + Nordic Telecom"  (6*2)</t>
  </si>
  <si>
    <t>468021221</t>
  </si>
  <si>
    <t>Rozebrání dlažeb při elektromontážích ručně z dlaždic zámkových do písku spáry nezalité</t>
  </si>
  <si>
    <t>-905658976</t>
  </si>
  <si>
    <t>https://podminky.urs.cz/item/CS_URS_2022_01/468021221</t>
  </si>
  <si>
    <t>"na trvalou skládku - Cetin + Nordic Telecom"  (15*2)</t>
  </si>
  <si>
    <t>468022212</t>
  </si>
  <si>
    <t>Rozebrání dlažeb při elektromontážích ručně z dlaždic betonových nebo keramických z malty spáry zalité</t>
  </si>
  <si>
    <t>-2137357658</t>
  </si>
  <si>
    <t>https://podminky.urs.cz/item/CS_URS_2022_01/468022212</t>
  </si>
  <si>
    <t>"stávající bílá betonová dlažba - krajnice"  10*0,3</t>
  </si>
  <si>
    <t>468031221</t>
  </si>
  <si>
    <t>Vytrhání obrub při elektromontážích stojatých silničních s odhozením nebo naložením na dopravní prostředek</t>
  </si>
  <si>
    <t>1508614038</t>
  </si>
  <si>
    <t>https://podminky.urs.cz/item/CS_URS_2022_01/468031221</t>
  </si>
  <si>
    <t>468041122</t>
  </si>
  <si>
    <t>Řezání živičného podkladu nebo krytu při elektromontážích hl přes 5 do 10 cm</t>
  </si>
  <si>
    <t>1286639587</t>
  </si>
  <si>
    <t>https://podminky.urs.cz/item/CS_URS_2022_01/468041122</t>
  </si>
  <si>
    <t>469972111</t>
  </si>
  <si>
    <t>Odvoz suti a vybouraných hmot při elektromontážích do 1 km</t>
  </si>
  <si>
    <t>-1527466974</t>
  </si>
  <si>
    <t>https://podminky.urs.cz/item/CS_URS_2022_01/469972111</t>
  </si>
  <si>
    <t>469972121</t>
  </si>
  <si>
    <t>Příplatek k odvozu suti a vybouraných hmot při elektromontážích za každý další 1 km</t>
  </si>
  <si>
    <t>-1224768547</t>
  </si>
  <si>
    <t>https://podminky.urs.cz/item/CS_URS_2022_01/469972121</t>
  </si>
  <si>
    <t>18*9</t>
  </si>
  <si>
    <t>469973116</t>
  </si>
  <si>
    <t>Poplatek za uložení na skládce (skládkovné) stavebního odpadu směsného kód odpadu 17 09 04</t>
  </si>
  <si>
    <t>-1232014741</t>
  </si>
  <si>
    <t>https://podminky.urs.cz/item/CS_URS_2022_01/469973116</t>
  </si>
  <si>
    <t>SO-90 -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</si>
  <si>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</si>
  <si>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</si>
  <si>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</si>
  <si>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</si>
  <si>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</si>
  <si>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Vedlejší rozpočtové náklady</t>
  </si>
  <si>
    <t>VRN1</t>
  </si>
  <si>
    <t>Průzkumné, geodetické a projektové práce</t>
  </si>
  <si>
    <t>012103000</t>
  </si>
  <si>
    <t>Geodetické práce před výstavbou</t>
  </si>
  <si>
    <t>kpl</t>
  </si>
  <si>
    <t>1024</t>
  </si>
  <si>
    <t>561200929</t>
  </si>
  <si>
    <t>https://podminky.urs.cz/item/CS_URS_2022_01/012103000</t>
  </si>
  <si>
    <t>"vytyčení stavby, vytyčení inženýrských sítí včetně kopaných son pro ověření skutečné polohy sítí"  1</t>
  </si>
  <si>
    <t>012303000</t>
  </si>
  <si>
    <t>Geodetické práce po výstavbě</t>
  </si>
  <si>
    <t>-96022086</t>
  </si>
  <si>
    <t>https://podminky.urs.cz/item/CS_URS_2022_01/012303000</t>
  </si>
  <si>
    <t>"zaměření skutečného stavu"  1</t>
  </si>
  <si>
    <t>013254000</t>
  </si>
  <si>
    <t>Dokumentace skutečného provedení stavby</t>
  </si>
  <si>
    <t>-442874982</t>
  </si>
  <si>
    <t>https://podminky.urs.cz/item/CS_URS_2022_01/013254000</t>
  </si>
  <si>
    <t>013274000</t>
  </si>
  <si>
    <t>Pasportizace objektu před započetím prací</t>
  </si>
  <si>
    <t>-1000040225</t>
  </si>
  <si>
    <t>https://podminky.urs.cz/item/CS_URS_2022_01/013274000</t>
  </si>
  <si>
    <t>013284000</t>
  </si>
  <si>
    <t>Pasportizace objektu po provedení prací</t>
  </si>
  <si>
    <t>-1789124685</t>
  </si>
  <si>
    <t>https://podminky.urs.cz/item/CS_URS_2022_01/013284000</t>
  </si>
  <si>
    <t>VRN3</t>
  </si>
  <si>
    <t>Zařízení staveniště</t>
  </si>
  <si>
    <t>030001000</t>
  </si>
  <si>
    <t>2008280265</t>
  </si>
  <si>
    <t>https://podminky.urs.cz/item/CS_URS_2022_01/030001000</t>
  </si>
  <si>
    <t>"buňky, mobilní WC, přípojky energií, vody, měření energií, vody, ostraha, oplocení"  1</t>
  </si>
  <si>
    <t>VRN4</t>
  </si>
  <si>
    <t>Inženýrská činnost</t>
  </si>
  <si>
    <t>041403000</t>
  </si>
  <si>
    <t>Koordinátor BOZP na staveništi</t>
  </si>
  <si>
    <t>304516674</t>
  </si>
  <si>
    <t>https://podminky.urs.cz/item/CS_URS_2022_01/041403000</t>
  </si>
  <si>
    <t>042503000</t>
  </si>
  <si>
    <t>Plán BOZP na staveništi</t>
  </si>
  <si>
    <t>-674291450</t>
  </si>
  <si>
    <t>https://podminky.urs.cz/item/CS_URS_2022_01/042503000</t>
  </si>
  <si>
    <t>043154000</t>
  </si>
  <si>
    <t>Zkoušky hutnicí</t>
  </si>
  <si>
    <t>-1166435818</t>
  </si>
  <si>
    <t>https://podminky.urs.cz/item/CS_URS_2022_01/043154000</t>
  </si>
  <si>
    <t>"zkouška hutnění zemní pláně - 6x"  1</t>
  </si>
  <si>
    <t>043194000</t>
  </si>
  <si>
    <t>Ostatní zkoušky</t>
  </si>
  <si>
    <t>119226794</t>
  </si>
  <si>
    <t>https://podminky.urs.cz/item/CS_URS_2022_01/043194000</t>
  </si>
  <si>
    <t>"zkoušky rovinatosti živice, dlažeb, obrubníků - 2x, statické zatěžovací zkoušky - 3x, zkouška protismyková - 3x"  1</t>
  </si>
  <si>
    <t>VRN7</t>
  </si>
  <si>
    <t>Provozní vlivy</t>
  </si>
  <si>
    <t>072103011</t>
  </si>
  <si>
    <t>Zajištění DIO komunikace II. a III. třídy - jednoduché el. vedení</t>
  </si>
  <si>
    <t>-1312964630</t>
  </si>
  <si>
    <t>https://podminky.urs.cz/item/CS_URS_2022_01/072103011</t>
  </si>
  <si>
    <t>"projekt, provoz, zajištění a projednání DIO" 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</si>
</sst>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A7DC68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9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0" fontId="21" fillId="5" borderId="22" xfId="0" applyFont="1" applyFill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36" fillId="0" borderId="22" xfId="0" applyFont="1" applyBorder="1" applyAlignment="1" applyProtection="1">
      <alignment horizontal="center" vertical="center"/>
    </xf>
    <xf numFmtId="0" fontId="36" fillId="5" borderId="22" xfId="0" applyFont="1" applyFill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26" fillId="0" borderId="0" xfId="0" applyFont="1" applyAlignment="1" applyProtection="1">
      <alignment horizontal="left" vertical="center" wrapText="1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1/132254103" TargetMode="External"/><Relationship Id="rId13" Type="http://schemas.openxmlformats.org/officeDocument/2006/relationships/hyperlink" Target="https://podminky.urs.cz/item/CS_URS_2022_01/162201411" TargetMode="External"/><Relationship Id="rId18" Type="http://schemas.openxmlformats.org/officeDocument/2006/relationships/hyperlink" Target="https://podminky.urs.cz/item/CS_URS_2022_01/162301931" TargetMode="External"/><Relationship Id="rId26" Type="http://schemas.openxmlformats.org/officeDocument/2006/relationships/hyperlink" Target="https://podminky.urs.cz/item/CS_URS_2022_01/162751117" TargetMode="External"/><Relationship Id="rId3" Type="http://schemas.openxmlformats.org/officeDocument/2006/relationships/hyperlink" Target="https://podminky.urs.cz/item/CS_URS_2022_01/112101102" TargetMode="External"/><Relationship Id="rId21" Type="http://schemas.openxmlformats.org/officeDocument/2006/relationships/hyperlink" Target="https://podminky.urs.cz/item/CS_URS_2022_01/162301952" TargetMode="External"/><Relationship Id="rId7" Type="http://schemas.openxmlformats.org/officeDocument/2006/relationships/hyperlink" Target="https://podminky.urs.cz/item/CS_URS_2022_01/122252204" TargetMode="External"/><Relationship Id="rId12" Type="http://schemas.openxmlformats.org/officeDocument/2006/relationships/hyperlink" Target="https://podminky.urs.cz/item/CS_URS_2022_01/162201402" TargetMode="External"/><Relationship Id="rId17" Type="http://schemas.openxmlformats.org/officeDocument/2006/relationships/hyperlink" Target="https://podminky.urs.cz/item/CS_URS_2022_01/162301501" TargetMode="External"/><Relationship Id="rId25" Type="http://schemas.openxmlformats.org/officeDocument/2006/relationships/hyperlink" Target="https://podminky.urs.cz/item/CS_URS_2022_01/162351104" TargetMode="External"/><Relationship Id="rId2" Type="http://schemas.openxmlformats.org/officeDocument/2006/relationships/hyperlink" Target="https://podminky.urs.cz/item/CS_URS_2022_01/112101101" TargetMode="External"/><Relationship Id="rId16" Type="http://schemas.openxmlformats.org/officeDocument/2006/relationships/hyperlink" Target="https://podminky.urs.cz/item/CS_URS_2022_01/162201422" TargetMode="External"/><Relationship Id="rId20" Type="http://schemas.openxmlformats.org/officeDocument/2006/relationships/hyperlink" Target="https://podminky.urs.cz/item/CS_URS_2022_01/162301951" TargetMode="External"/><Relationship Id="rId29" Type="http://schemas.openxmlformats.org/officeDocument/2006/relationships/hyperlink" Target="https://podminky.urs.cz/item/CS_URS_2022_01/171251201" TargetMode="External"/><Relationship Id="rId1" Type="http://schemas.openxmlformats.org/officeDocument/2006/relationships/hyperlink" Target="https://podminky.urs.cz/item/CS_URS_2022_01/111251101" TargetMode="External"/><Relationship Id="rId6" Type="http://schemas.openxmlformats.org/officeDocument/2006/relationships/hyperlink" Target="https://podminky.urs.cz/item/CS_URS_2022_01/121151123" TargetMode="External"/><Relationship Id="rId11" Type="http://schemas.openxmlformats.org/officeDocument/2006/relationships/hyperlink" Target="https://podminky.urs.cz/item/CS_URS_2022_01/162201401" TargetMode="External"/><Relationship Id="rId24" Type="http://schemas.openxmlformats.org/officeDocument/2006/relationships/hyperlink" Target="https://podminky.urs.cz/item/CS_URS_2022_01/162301981" TargetMode="External"/><Relationship Id="rId32" Type="http://schemas.openxmlformats.org/officeDocument/2006/relationships/drawing" Target="../drawings/drawing2.xml"/><Relationship Id="rId5" Type="http://schemas.openxmlformats.org/officeDocument/2006/relationships/hyperlink" Target="https://podminky.urs.cz/item/CS_URS_2022_01/112251102" TargetMode="External"/><Relationship Id="rId15" Type="http://schemas.openxmlformats.org/officeDocument/2006/relationships/hyperlink" Target="https://podminky.urs.cz/item/CS_URS_2022_01/162201421" TargetMode="External"/><Relationship Id="rId23" Type="http://schemas.openxmlformats.org/officeDocument/2006/relationships/hyperlink" Target="https://podminky.urs.cz/item/CS_URS_2022_01/162301972" TargetMode="External"/><Relationship Id="rId28" Type="http://schemas.openxmlformats.org/officeDocument/2006/relationships/hyperlink" Target="https://podminky.urs.cz/item/CS_URS_2022_01/171201231" TargetMode="External"/><Relationship Id="rId10" Type="http://schemas.openxmlformats.org/officeDocument/2006/relationships/hyperlink" Target="https://podminky.urs.cz/item/CS_URS_2022_01/151101111" TargetMode="External"/><Relationship Id="rId19" Type="http://schemas.openxmlformats.org/officeDocument/2006/relationships/hyperlink" Target="https://podminky.urs.cz/item/CS_URS_2022_01/162301932" TargetMode="External"/><Relationship Id="rId31" Type="http://schemas.openxmlformats.org/officeDocument/2006/relationships/printerSettings" Target="../printerSettings/printerSettings2.bin"/><Relationship Id="rId4" Type="http://schemas.openxmlformats.org/officeDocument/2006/relationships/hyperlink" Target="https://podminky.urs.cz/item/CS_URS_2022_01/112251101" TargetMode="External"/><Relationship Id="rId9" Type="http://schemas.openxmlformats.org/officeDocument/2006/relationships/hyperlink" Target="https://podminky.urs.cz/item/CS_URS_2022_01/151101101" TargetMode="External"/><Relationship Id="rId14" Type="http://schemas.openxmlformats.org/officeDocument/2006/relationships/hyperlink" Target="https://podminky.urs.cz/item/CS_URS_2022_01/162201412" TargetMode="External"/><Relationship Id="rId22" Type="http://schemas.openxmlformats.org/officeDocument/2006/relationships/hyperlink" Target="https://podminky.urs.cz/item/CS_URS_2022_01/162301971" TargetMode="External"/><Relationship Id="rId27" Type="http://schemas.openxmlformats.org/officeDocument/2006/relationships/hyperlink" Target="https://podminky.urs.cz/item/CS_URS_2022_01/167151111" TargetMode="External"/><Relationship Id="rId30" Type="http://schemas.openxmlformats.org/officeDocument/2006/relationships/hyperlink" Target="https://podminky.urs.cz/item/CS_URS_2022_01/997013811" TargetMode="External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2_01/185802111" TargetMode="External"/><Relationship Id="rId18" Type="http://schemas.openxmlformats.org/officeDocument/2006/relationships/hyperlink" Target="https://podminky.urs.cz/item/CS_URS_2022_01/185851129" TargetMode="External"/><Relationship Id="rId26" Type="http://schemas.openxmlformats.org/officeDocument/2006/relationships/hyperlink" Target="https://podminky.urs.cz/item/CS_URS_2022_01/573211107" TargetMode="External"/><Relationship Id="rId39" Type="http://schemas.openxmlformats.org/officeDocument/2006/relationships/hyperlink" Target="https://podminky.urs.cz/item/CS_URS_2022_01/220860205" TargetMode="External"/><Relationship Id="rId21" Type="http://schemas.openxmlformats.org/officeDocument/2006/relationships/hyperlink" Target="https://podminky.urs.cz/item/CS_URS_2022_01/561041111" TargetMode="External"/><Relationship Id="rId34" Type="http://schemas.openxmlformats.org/officeDocument/2006/relationships/hyperlink" Target="https://podminky.urs.cz/item/CS_URS_2022_01/915621111" TargetMode="External"/><Relationship Id="rId7" Type="http://schemas.openxmlformats.org/officeDocument/2006/relationships/hyperlink" Target="https://podminky.urs.cz/item/CS_URS_2022_01/183151112" TargetMode="External"/><Relationship Id="rId2" Type="http://schemas.openxmlformats.org/officeDocument/2006/relationships/hyperlink" Target="https://podminky.urs.cz/item/CS_URS_2022_01/171152101" TargetMode="External"/><Relationship Id="rId16" Type="http://schemas.openxmlformats.org/officeDocument/2006/relationships/hyperlink" Target="https://podminky.urs.cz/item/CS_URS_2022_01/185804312" TargetMode="External"/><Relationship Id="rId20" Type="http://schemas.openxmlformats.org/officeDocument/2006/relationships/hyperlink" Target="https://podminky.urs.cz/item/CS_URS_2022_01/339921132" TargetMode="External"/><Relationship Id="rId29" Type="http://schemas.openxmlformats.org/officeDocument/2006/relationships/hyperlink" Target="https://podminky.urs.cz/item/CS_URS_2022_01/596212211" TargetMode="External"/><Relationship Id="rId41" Type="http://schemas.openxmlformats.org/officeDocument/2006/relationships/drawing" Target="../drawings/drawing3.xml"/><Relationship Id="rId1" Type="http://schemas.openxmlformats.org/officeDocument/2006/relationships/hyperlink" Target="https://podminky.urs.cz/item/CS_URS_2022_01/167151101" TargetMode="External"/><Relationship Id="rId6" Type="http://schemas.openxmlformats.org/officeDocument/2006/relationships/hyperlink" Target="https://podminky.urs.cz/item/CS_URS_2022_01/181411131" TargetMode="External"/><Relationship Id="rId11" Type="http://schemas.openxmlformats.org/officeDocument/2006/relationships/hyperlink" Target="https://podminky.urs.cz/item/CS_URS_2022_01/184802115" TargetMode="External"/><Relationship Id="rId24" Type="http://schemas.openxmlformats.org/officeDocument/2006/relationships/hyperlink" Target="https://podminky.urs.cz/item/CS_URS_2022_01/565155111" TargetMode="External"/><Relationship Id="rId32" Type="http://schemas.openxmlformats.org/officeDocument/2006/relationships/hyperlink" Target="https://podminky.urs.cz/item/CS_URS_2022_01/914511112" TargetMode="External"/><Relationship Id="rId37" Type="http://schemas.openxmlformats.org/officeDocument/2006/relationships/hyperlink" Target="https://podminky.urs.cz/item/CS_URS_2022_01/916231213" TargetMode="External"/><Relationship Id="rId40" Type="http://schemas.openxmlformats.org/officeDocument/2006/relationships/printerSettings" Target="../printerSettings/printerSettings3.bin"/><Relationship Id="rId5" Type="http://schemas.openxmlformats.org/officeDocument/2006/relationships/hyperlink" Target="https://podminky.urs.cz/item/CS_URS_2022_01/181351103" TargetMode="External"/><Relationship Id="rId15" Type="http://schemas.openxmlformats.org/officeDocument/2006/relationships/hyperlink" Target="https://podminky.urs.cz/item/CS_URS_2022_01/185803111" TargetMode="External"/><Relationship Id="rId23" Type="http://schemas.openxmlformats.org/officeDocument/2006/relationships/hyperlink" Target="https://podminky.urs.cz/item/CS_URS_2022_01/564871111" TargetMode="External"/><Relationship Id="rId28" Type="http://schemas.openxmlformats.org/officeDocument/2006/relationships/hyperlink" Target="https://podminky.urs.cz/item/CS_URS_2022_01/596211112" TargetMode="External"/><Relationship Id="rId36" Type="http://schemas.openxmlformats.org/officeDocument/2006/relationships/hyperlink" Target="https://podminky.urs.cz/item/CS_URS_2022_01/916132113" TargetMode="External"/><Relationship Id="rId10" Type="http://schemas.openxmlformats.org/officeDocument/2006/relationships/hyperlink" Target="https://podminky.urs.cz/item/CS_URS_2022_01/184801121" TargetMode="External"/><Relationship Id="rId19" Type="http://schemas.openxmlformats.org/officeDocument/2006/relationships/hyperlink" Target="https://podminky.urs.cz/item/CS_URS_2022_01/211971122" TargetMode="External"/><Relationship Id="rId31" Type="http://schemas.openxmlformats.org/officeDocument/2006/relationships/hyperlink" Target="https://podminky.urs.cz/item/CS_URS_2022_01/914111111" TargetMode="External"/><Relationship Id="rId4" Type="http://schemas.openxmlformats.org/officeDocument/2006/relationships/hyperlink" Target="https://podminky.urs.cz/item/CS_URS_2022_01/181305111" TargetMode="External"/><Relationship Id="rId9" Type="http://schemas.openxmlformats.org/officeDocument/2006/relationships/hyperlink" Target="https://podminky.urs.cz/item/CS_URS_2022_01/184215133" TargetMode="External"/><Relationship Id="rId14" Type="http://schemas.openxmlformats.org/officeDocument/2006/relationships/hyperlink" Target="https://podminky.urs.cz/item/CS_URS_2022_01/185802114" TargetMode="External"/><Relationship Id="rId22" Type="http://schemas.openxmlformats.org/officeDocument/2006/relationships/hyperlink" Target="https://podminky.urs.cz/item/CS_URS_2022_01/564851111" TargetMode="External"/><Relationship Id="rId27" Type="http://schemas.openxmlformats.org/officeDocument/2006/relationships/hyperlink" Target="https://podminky.urs.cz/item/CS_URS_2022_01/577134111" TargetMode="External"/><Relationship Id="rId30" Type="http://schemas.openxmlformats.org/officeDocument/2006/relationships/hyperlink" Target="https://podminky.urs.cz/item/CS_URS_2022_01/596412213" TargetMode="External"/><Relationship Id="rId35" Type="http://schemas.openxmlformats.org/officeDocument/2006/relationships/hyperlink" Target="https://podminky.urs.cz/item/CS_URS_2022_01/916131213" TargetMode="External"/><Relationship Id="rId8" Type="http://schemas.openxmlformats.org/officeDocument/2006/relationships/hyperlink" Target="https://podminky.urs.cz/item/CS_URS_2022_01/184102112" TargetMode="External"/><Relationship Id="rId3" Type="http://schemas.openxmlformats.org/officeDocument/2006/relationships/hyperlink" Target="https://podminky.urs.cz/item/CS_URS_2022_01/171152111" TargetMode="External"/><Relationship Id="rId12" Type="http://schemas.openxmlformats.org/officeDocument/2006/relationships/hyperlink" Target="https://podminky.urs.cz/item/CS_URS_2022_01/184802615" TargetMode="External"/><Relationship Id="rId17" Type="http://schemas.openxmlformats.org/officeDocument/2006/relationships/hyperlink" Target="https://podminky.urs.cz/item/CS_URS_2022_01/185851121" TargetMode="External"/><Relationship Id="rId25" Type="http://schemas.openxmlformats.org/officeDocument/2006/relationships/hyperlink" Target="https://podminky.urs.cz/item/CS_URS_2022_01/573111111" TargetMode="External"/><Relationship Id="rId33" Type="http://schemas.openxmlformats.org/officeDocument/2006/relationships/hyperlink" Target="https://podminky.urs.cz/item/CS_URS_2022_01/915131111" TargetMode="External"/><Relationship Id="rId38" Type="http://schemas.openxmlformats.org/officeDocument/2006/relationships/hyperlink" Target="https://podminky.urs.cz/item/CS_URS_2022_01/916231293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1/460371121" TargetMode="External"/><Relationship Id="rId13" Type="http://schemas.openxmlformats.org/officeDocument/2006/relationships/hyperlink" Target="https://podminky.urs.cz/item/CS_URS_2022_01/460731121" TargetMode="External"/><Relationship Id="rId18" Type="http://schemas.openxmlformats.org/officeDocument/2006/relationships/hyperlink" Target="https://podminky.urs.cz/item/CS_URS_2022_01/468031221" TargetMode="External"/><Relationship Id="rId3" Type="http://schemas.openxmlformats.org/officeDocument/2006/relationships/hyperlink" Target="https://podminky.urs.cz/item/CS_URS_2022_01/460010024" TargetMode="External"/><Relationship Id="rId21" Type="http://schemas.openxmlformats.org/officeDocument/2006/relationships/hyperlink" Target="https://podminky.urs.cz/item/CS_URS_2022_01/469972121" TargetMode="External"/><Relationship Id="rId7" Type="http://schemas.openxmlformats.org/officeDocument/2006/relationships/hyperlink" Target="https://podminky.urs.cz/item/CS_URS_2022_01/460341121" TargetMode="External"/><Relationship Id="rId12" Type="http://schemas.openxmlformats.org/officeDocument/2006/relationships/hyperlink" Target="https://podminky.urs.cz/item/CS_URS_2022_01/460671113" TargetMode="External"/><Relationship Id="rId17" Type="http://schemas.openxmlformats.org/officeDocument/2006/relationships/hyperlink" Target="https://podminky.urs.cz/item/CS_URS_2022_01/468022212" TargetMode="External"/><Relationship Id="rId2" Type="http://schemas.openxmlformats.org/officeDocument/2006/relationships/hyperlink" Target="https://podminky.urs.cz/item/CS_URS_2022_01/171201231" TargetMode="External"/><Relationship Id="rId16" Type="http://schemas.openxmlformats.org/officeDocument/2006/relationships/hyperlink" Target="https://podminky.urs.cz/item/CS_URS_2022_01/468021221" TargetMode="External"/><Relationship Id="rId20" Type="http://schemas.openxmlformats.org/officeDocument/2006/relationships/hyperlink" Target="https://podminky.urs.cz/item/CS_URS_2022_01/469972111" TargetMode="External"/><Relationship Id="rId1" Type="http://schemas.openxmlformats.org/officeDocument/2006/relationships/hyperlink" Target="https://podminky.urs.cz/item/CS_URS_2022_01/210280001" TargetMode="External"/><Relationship Id="rId6" Type="http://schemas.openxmlformats.org/officeDocument/2006/relationships/hyperlink" Target="https://podminky.urs.cz/item/CS_URS_2022_01/460341113" TargetMode="External"/><Relationship Id="rId11" Type="http://schemas.openxmlformats.org/officeDocument/2006/relationships/hyperlink" Target="https://podminky.urs.cz/item/CS_URS_2022_01/460661115" TargetMode="External"/><Relationship Id="rId24" Type="http://schemas.openxmlformats.org/officeDocument/2006/relationships/drawing" Target="../drawings/drawing4.xml"/><Relationship Id="rId5" Type="http://schemas.openxmlformats.org/officeDocument/2006/relationships/hyperlink" Target="https://podminky.urs.cz/item/CS_URS_2022_01/460242221" TargetMode="External"/><Relationship Id="rId15" Type="http://schemas.openxmlformats.org/officeDocument/2006/relationships/hyperlink" Target="https://podminky.urs.cz/item/CS_URS_2022_01/468021112" TargetMode="External"/><Relationship Id="rId23" Type="http://schemas.openxmlformats.org/officeDocument/2006/relationships/printerSettings" Target="../printerSettings/printerSettings4.bin"/><Relationship Id="rId10" Type="http://schemas.openxmlformats.org/officeDocument/2006/relationships/hyperlink" Target="https://podminky.urs.cz/item/CS_URS_2022_01/460452112" TargetMode="External"/><Relationship Id="rId19" Type="http://schemas.openxmlformats.org/officeDocument/2006/relationships/hyperlink" Target="https://podminky.urs.cz/item/CS_URS_2022_01/468041122" TargetMode="External"/><Relationship Id="rId4" Type="http://schemas.openxmlformats.org/officeDocument/2006/relationships/hyperlink" Target="https://podminky.urs.cz/item/CS_URS_2022_01/460162112" TargetMode="External"/><Relationship Id="rId9" Type="http://schemas.openxmlformats.org/officeDocument/2006/relationships/hyperlink" Target="https://podminky.urs.cz/item/CS_URS_2022_01/460432112" TargetMode="External"/><Relationship Id="rId14" Type="http://schemas.openxmlformats.org/officeDocument/2006/relationships/hyperlink" Target="https://podminky.urs.cz/item/CS_URS_2022_01/460751112" TargetMode="External"/><Relationship Id="rId22" Type="http://schemas.openxmlformats.org/officeDocument/2006/relationships/hyperlink" Target="https://podminky.urs.cz/item/CS_URS_2022_01/469973116" TargetMode="Externa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1/042503000" TargetMode="External"/><Relationship Id="rId13" Type="http://schemas.openxmlformats.org/officeDocument/2006/relationships/drawing" Target="../drawings/drawing5.xml"/><Relationship Id="rId3" Type="http://schemas.openxmlformats.org/officeDocument/2006/relationships/hyperlink" Target="https://podminky.urs.cz/item/CS_URS_2022_01/013254000" TargetMode="External"/><Relationship Id="rId7" Type="http://schemas.openxmlformats.org/officeDocument/2006/relationships/hyperlink" Target="https://podminky.urs.cz/item/CS_URS_2022_01/041403000" TargetMode="External"/><Relationship Id="rId12" Type="http://schemas.openxmlformats.org/officeDocument/2006/relationships/printerSettings" Target="../printerSettings/printerSettings5.bin"/><Relationship Id="rId2" Type="http://schemas.openxmlformats.org/officeDocument/2006/relationships/hyperlink" Target="https://podminky.urs.cz/item/CS_URS_2022_01/012303000" TargetMode="External"/><Relationship Id="rId1" Type="http://schemas.openxmlformats.org/officeDocument/2006/relationships/hyperlink" Target="https://podminky.urs.cz/item/CS_URS_2022_01/012103000" TargetMode="External"/><Relationship Id="rId6" Type="http://schemas.openxmlformats.org/officeDocument/2006/relationships/hyperlink" Target="https://podminky.urs.cz/item/CS_URS_2022_01/030001000" TargetMode="External"/><Relationship Id="rId11" Type="http://schemas.openxmlformats.org/officeDocument/2006/relationships/hyperlink" Target="https://podminky.urs.cz/item/CS_URS_2022_01/072103011" TargetMode="External"/><Relationship Id="rId5" Type="http://schemas.openxmlformats.org/officeDocument/2006/relationships/hyperlink" Target="https://podminky.urs.cz/item/CS_URS_2022_01/013284000" TargetMode="External"/><Relationship Id="rId10" Type="http://schemas.openxmlformats.org/officeDocument/2006/relationships/hyperlink" Target="https://podminky.urs.cz/item/CS_URS_2022_01/043194000" TargetMode="External"/><Relationship Id="rId4" Type="http://schemas.openxmlformats.org/officeDocument/2006/relationships/hyperlink" Target="https://podminky.urs.cz/item/CS_URS_2022_01/013274000" TargetMode="External"/><Relationship Id="rId9" Type="http://schemas.openxmlformats.org/officeDocument/2006/relationships/hyperlink" Target="https://podminky.urs.cz/item/CS_URS_2022_01/04315400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0"/>
  <sheetViews>
    <sheetView showGridLines="0" tabSelected="1" zoomScaleNormal="100" workbookViewId="0">
      <selection activeCell="A2" sqref="A2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284"/>
      <c r="AS2" s="284"/>
      <c r="AT2" s="284"/>
      <c r="AU2" s="284"/>
      <c r="AV2" s="284"/>
      <c r="AW2" s="284"/>
      <c r="AX2" s="284"/>
      <c r="AY2" s="284"/>
      <c r="AZ2" s="284"/>
      <c r="BA2" s="284"/>
      <c r="BB2" s="284"/>
      <c r="BC2" s="284"/>
      <c r="BD2" s="284"/>
      <c r="BE2" s="284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8" t="s">
        <v>14</v>
      </c>
      <c r="L5" s="269"/>
      <c r="M5" s="269"/>
      <c r="N5" s="269"/>
      <c r="O5" s="269"/>
      <c r="P5" s="269"/>
      <c r="Q5" s="269"/>
      <c r="R5" s="269"/>
      <c r="S5" s="269"/>
      <c r="T5" s="269"/>
      <c r="U5" s="269"/>
      <c r="V5" s="269"/>
      <c r="W5" s="269"/>
      <c r="X5" s="269"/>
      <c r="Y5" s="269"/>
      <c r="Z5" s="269"/>
      <c r="AA5" s="269"/>
      <c r="AB5" s="269"/>
      <c r="AC5" s="269"/>
      <c r="AD5" s="269"/>
      <c r="AE5" s="269"/>
      <c r="AF5" s="269"/>
      <c r="AG5" s="269"/>
      <c r="AH5" s="269"/>
      <c r="AI5" s="269"/>
      <c r="AJ5" s="269"/>
      <c r="AK5" s="269"/>
      <c r="AL5" s="269"/>
      <c r="AM5" s="269"/>
      <c r="AN5" s="269"/>
      <c r="AO5" s="269"/>
      <c r="AP5" s="21"/>
      <c r="AQ5" s="21"/>
      <c r="AR5" s="19"/>
      <c r="BE5" s="265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70" t="s">
        <v>17</v>
      </c>
      <c r="L6" s="269"/>
      <c r="M6" s="269"/>
      <c r="N6" s="269"/>
      <c r="O6" s="269"/>
      <c r="P6" s="269"/>
      <c r="Q6" s="269"/>
      <c r="R6" s="269"/>
      <c r="S6" s="269"/>
      <c r="T6" s="269"/>
      <c r="U6" s="269"/>
      <c r="V6" s="269"/>
      <c r="W6" s="269"/>
      <c r="X6" s="269"/>
      <c r="Y6" s="269"/>
      <c r="Z6" s="269"/>
      <c r="AA6" s="269"/>
      <c r="AB6" s="269"/>
      <c r="AC6" s="269"/>
      <c r="AD6" s="269"/>
      <c r="AE6" s="269"/>
      <c r="AF6" s="269"/>
      <c r="AG6" s="269"/>
      <c r="AH6" s="269"/>
      <c r="AI6" s="269"/>
      <c r="AJ6" s="269"/>
      <c r="AK6" s="269"/>
      <c r="AL6" s="269"/>
      <c r="AM6" s="269"/>
      <c r="AN6" s="269"/>
      <c r="AO6" s="269"/>
      <c r="AP6" s="21"/>
      <c r="AQ6" s="21"/>
      <c r="AR6" s="19"/>
      <c r="BE6" s="266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20</v>
      </c>
      <c r="AL7" s="21"/>
      <c r="AM7" s="21"/>
      <c r="AN7" s="26" t="s">
        <v>1</v>
      </c>
      <c r="AO7" s="21"/>
      <c r="AP7" s="21"/>
      <c r="AQ7" s="21"/>
      <c r="AR7" s="19"/>
      <c r="BE7" s="266"/>
      <c r="BS7" s="16" t="s">
        <v>6</v>
      </c>
    </row>
    <row r="8" spans="1:74" s="1" customFormat="1" ht="12" customHeight="1">
      <c r="B8" s="20"/>
      <c r="C8" s="21"/>
      <c r="D8" s="28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23</v>
      </c>
      <c r="AL8" s="21"/>
      <c r="AM8" s="21"/>
      <c r="AN8" s="29" t="s">
        <v>24</v>
      </c>
      <c r="AO8" s="21"/>
      <c r="AP8" s="21"/>
      <c r="AQ8" s="21"/>
      <c r="AR8" s="19"/>
      <c r="BE8" s="266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66"/>
      <c r="BS9" s="16" t="s">
        <v>6</v>
      </c>
    </row>
    <row r="10" spans="1:74" s="1" customFormat="1" ht="12" customHeight="1">
      <c r="B10" s="20"/>
      <c r="C10" s="21"/>
      <c r="D10" s="28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26</v>
      </c>
      <c r="AL10" s="21"/>
      <c r="AM10" s="21"/>
      <c r="AN10" s="26" t="s">
        <v>27</v>
      </c>
      <c r="AO10" s="21"/>
      <c r="AP10" s="21"/>
      <c r="AQ10" s="21"/>
      <c r="AR10" s="19"/>
      <c r="BE10" s="266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28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29</v>
      </c>
      <c r="AL11" s="21"/>
      <c r="AM11" s="21"/>
      <c r="AN11" s="26" t="s">
        <v>30</v>
      </c>
      <c r="AO11" s="21"/>
      <c r="AP11" s="21"/>
      <c r="AQ11" s="21"/>
      <c r="AR11" s="19"/>
      <c r="BE11" s="266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66"/>
      <c r="BS12" s="16" t="s">
        <v>6</v>
      </c>
    </row>
    <row r="13" spans="1:74" s="1" customFormat="1" ht="12" customHeight="1">
      <c r="B13" s="20"/>
      <c r="C13" s="21"/>
      <c r="D13" s="28" t="s">
        <v>31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26</v>
      </c>
      <c r="AL13" s="21"/>
      <c r="AM13" s="21"/>
      <c r="AN13" s="30" t="s">
        <v>32</v>
      </c>
      <c r="AO13" s="21"/>
      <c r="AP13" s="21"/>
      <c r="AQ13" s="21"/>
      <c r="AR13" s="19"/>
      <c r="BE13" s="266"/>
      <c r="BS13" s="16" t="s">
        <v>6</v>
      </c>
    </row>
    <row r="14" spans="1:74" ht="12.75">
      <c r="B14" s="20"/>
      <c r="C14" s="21"/>
      <c r="D14" s="21"/>
      <c r="E14" s="271" t="s">
        <v>32</v>
      </c>
      <c r="F14" s="272"/>
      <c r="G14" s="272"/>
      <c r="H14" s="272"/>
      <c r="I14" s="272"/>
      <c r="J14" s="272"/>
      <c r="K14" s="272"/>
      <c r="L14" s="272"/>
      <c r="M14" s="272"/>
      <c r="N14" s="272"/>
      <c r="O14" s="272"/>
      <c r="P14" s="272"/>
      <c r="Q14" s="272"/>
      <c r="R14" s="272"/>
      <c r="S14" s="272"/>
      <c r="T14" s="272"/>
      <c r="U14" s="272"/>
      <c r="V14" s="272"/>
      <c r="W14" s="272"/>
      <c r="X14" s="272"/>
      <c r="Y14" s="272"/>
      <c r="Z14" s="272"/>
      <c r="AA14" s="272"/>
      <c r="AB14" s="272"/>
      <c r="AC14" s="272"/>
      <c r="AD14" s="272"/>
      <c r="AE14" s="272"/>
      <c r="AF14" s="272"/>
      <c r="AG14" s="272"/>
      <c r="AH14" s="272"/>
      <c r="AI14" s="272"/>
      <c r="AJ14" s="272"/>
      <c r="AK14" s="28" t="s">
        <v>29</v>
      </c>
      <c r="AL14" s="21"/>
      <c r="AM14" s="21"/>
      <c r="AN14" s="30" t="s">
        <v>32</v>
      </c>
      <c r="AO14" s="21"/>
      <c r="AP14" s="21"/>
      <c r="AQ14" s="21"/>
      <c r="AR14" s="19"/>
      <c r="BE14" s="266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66"/>
      <c r="BS15" s="16" t="s">
        <v>4</v>
      </c>
    </row>
    <row r="16" spans="1:74" s="1" customFormat="1" ht="12" customHeight="1">
      <c r="B16" s="20"/>
      <c r="C16" s="21"/>
      <c r="D16" s="28" t="s">
        <v>33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26</v>
      </c>
      <c r="AL16" s="21"/>
      <c r="AM16" s="21"/>
      <c r="AN16" s="26" t="s">
        <v>34</v>
      </c>
      <c r="AO16" s="21"/>
      <c r="AP16" s="21"/>
      <c r="AQ16" s="21"/>
      <c r="AR16" s="19"/>
      <c r="BE16" s="266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35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29</v>
      </c>
      <c r="AL17" s="21"/>
      <c r="AM17" s="21"/>
      <c r="AN17" s="26" t="s">
        <v>1</v>
      </c>
      <c r="AO17" s="21"/>
      <c r="AP17" s="21"/>
      <c r="AQ17" s="21"/>
      <c r="AR17" s="19"/>
      <c r="BE17" s="266"/>
      <c r="BS17" s="16" t="s">
        <v>36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66"/>
      <c r="BS18" s="16" t="s">
        <v>6</v>
      </c>
    </row>
    <row r="19" spans="1:71" s="1" customFormat="1" ht="12" customHeight="1">
      <c r="B19" s="20"/>
      <c r="C19" s="21"/>
      <c r="D19" s="28" t="s">
        <v>37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26</v>
      </c>
      <c r="AL19" s="21"/>
      <c r="AM19" s="21"/>
      <c r="AN19" s="26" t="s">
        <v>38</v>
      </c>
      <c r="AO19" s="21"/>
      <c r="AP19" s="21"/>
      <c r="AQ19" s="21"/>
      <c r="AR19" s="19"/>
      <c r="BE19" s="266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39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29</v>
      </c>
      <c r="AL20" s="21"/>
      <c r="AM20" s="21"/>
      <c r="AN20" s="26" t="s">
        <v>1</v>
      </c>
      <c r="AO20" s="21"/>
      <c r="AP20" s="21"/>
      <c r="AQ20" s="21"/>
      <c r="AR20" s="19"/>
      <c r="BE20" s="266"/>
      <c r="BS20" s="16" t="s">
        <v>36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66"/>
    </row>
    <row r="22" spans="1:71" s="1" customFormat="1" ht="12" customHeight="1">
      <c r="B22" s="20"/>
      <c r="C22" s="21"/>
      <c r="D22" s="28" t="s">
        <v>40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66"/>
    </row>
    <row r="23" spans="1:71" s="1" customFormat="1" ht="74.25" customHeight="1">
      <c r="B23" s="20"/>
      <c r="C23" s="21"/>
      <c r="D23" s="21"/>
      <c r="E23" s="273" t="s">
        <v>41</v>
      </c>
      <c r="F23" s="273"/>
      <c r="G23" s="273"/>
      <c r="H23" s="273"/>
      <c r="I23" s="273"/>
      <c r="J23" s="273"/>
      <c r="K23" s="273"/>
      <c r="L23" s="273"/>
      <c r="M23" s="273"/>
      <c r="N23" s="273"/>
      <c r="O23" s="273"/>
      <c r="P23" s="273"/>
      <c r="Q23" s="273"/>
      <c r="R23" s="273"/>
      <c r="S23" s="273"/>
      <c r="T23" s="273"/>
      <c r="U23" s="273"/>
      <c r="V23" s="273"/>
      <c r="W23" s="273"/>
      <c r="X23" s="273"/>
      <c r="Y23" s="273"/>
      <c r="Z23" s="273"/>
      <c r="AA23" s="273"/>
      <c r="AB23" s="273"/>
      <c r="AC23" s="273"/>
      <c r="AD23" s="273"/>
      <c r="AE23" s="273"/>
      <c r="AF23" s="273"/>
      <c r="AG23" s="273"/>
      <c r="AH23" s="273"/>
      <c r="AI23" s="273"/>
      <c r="AJ23" s="273"/>
      <c r="AK23" s="273"/>
      <c r="AL23" s="273"/>
      <c r="AM23" s="273"/>
      <c r="AN23" s="273"/>
      <c r="AO23" s="21"/>
      <c r="AP23" s="21"/>
      <c r="AQ23" s="21"/>
      <c r="AR23" s="19"/>
      <c r="BE23" s="266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66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66"/>
    </row>
    <row r="26" spans="1:71" s="2" customFormat="1" ht="25.9" customHeight="1">
      <c r="A26" s="33"/>
      <c r="B26" s="34"/>
      <c r="C26" s="35"/>
      <c r="D26" s="36" t="s">
        <v>42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74">
        <f>ROUND(AG94,2)</f>
        <v>0</v>
      </c>
      <c r="AL26" s="275"/>
      <c r="AM26" s="275"/>
      <c r="AN26" s="275"/>
      <c r="AO26" s="275"/>
      <c r="AP26" s="35"/>
      <c r="AQ26" s="35"/>
      <c r="AR26" s="38"/>
      <c r="BE26" s="266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66"/>
    </row>
    <row r="28" spans="1:71" s="2" customFormat="1" ht="12.7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276" t="s">
        <v>43</v>
      </c>
      <c r="M28" s="276"/>
      <c r="N28" s="276"/>
      <c r="O28" s="276"/>
      <c r="P28" s="276"/>
      <c r="Q28" s="35"/>
      <c r="R28" s="35"/>
      <c r="S28" s="35"/>
      <c r="T28" s="35"/>
      <c r="U28" s="35"/>
      <c r="V28" s="35"/>
      <c r="W28" s="276" t="s">
        <v>44</v>
      </c>
      <c r="X28" s="276"/>
      <c r="Y28" s="276"/>
      <c r="Z28" s="276"/>
      <c r="AA28" s="276"/>
      <c r="AB28" s="276"/>
      <c r="AC28" s="276"/>
      <c r="AD28" s="276"/>
      <c r="AE28" s="276"/>
      <c r="AF28" s="35"/>
      <c r="AG28" s="35"/>
      <c r="AH28" s="35"/>
      <c r="AI28" s="35"/>
      <c r="AJ28" s="35"/>
      <c r="AK28" s="276" t="s">
        <v>45</v>
      </c>
      <c r="AL28" s="276"/>
      <c r="AM28" s="276"/>
      <c r="AN28" s="276"/>
      <c r="AO28" s="276"/>
      <c r="AP28" s="35"/>
      <c r="AQ28" s="35"/>
      <c r="AR28" s="38"/>
      <c r="BE28" s="266"/>
    </row>
    <row r="29" spans="1:71" s="3" customFormat="1" ht="14.45" customHeight="1">
      <c r="B29" s="39"/>
      <c r="C29" s="40"/>
      <c r="D29" s="28" t="s">
        <v>46</v>
      </c>
      <c r="E29" s="40"/>
      <c r="F29" s="28" t="s">
        <v>47</v>
      </c>
      <c r="G29" s="40"/>
      <c r="H29" s="40"/>
      <c r="I29" s="40"/>
      <c r="J29" s="40"/>
      <c r="K29" s="40"/>
      <c r="L29" s="279">
        <v>0.21</v>
      </c>
      <c r="M29" s="278"/>
      <c r="N29" s="278"/>
      <c r="O29" s="278"/>
      <c r="P29" s="278"/>
      <c r="Q29" s="40"/>
      <c r="R29" s="40"/>
      <c r="S29" s="40"/>
      <c r="T29" s="40"/>
      <c r="U29" s="40"/>
      <c r="V29" s="40"/>
      <c r="W29" s="277">
        <f>ROUND(AZ94, 2)</f>
        <v>0</v>
      </c>
      <c r="X29" s="278"/>
      <c r="Y29" s="278"/>
      <c r="Z29" s="278"/>
      <c r="AA29" s="278"/>
      <c r="AB29" s="278"/>
      <c r="AC29" s="278"/>
      <c r="AD29" s="278"/>
      <c r="AE29" s="278"/>
      <c r="AF29" s="40"/>
      <c r="AG29" s="40"/>
      <c r="AH29" s="40"/>
      <c r="AI29" s="40"/>
      <c r="AJ29" s="40"/>
      <c r="AK29" s="277">
        <f>ROUND(AV94, 2)</f>
        <v>0</v>
      </c>
      <c r="AL29" s="278"/>
      <c r="AM29" s="278"/>
      <c r="AN29" s="278"/>
      <c r="AO29" s="278"/>
      <c r="AP29" s="40"/>
      <c r="AQ29" s="40"/>
      <c r="AR29" s="41"/>
      <c r="BE29" s="267"/>
    </row>
    <row r="30" spans="1:71" s="3" customFormat="1" ht="14.45" customHeight="1">
      <c r="B30" s="39"/>
      <c r="C30" s="40"/>
      <c r="D30" s="40"/>
      <c r="E30" s="40"/>
      <c r="F30" s="28" t="s">
        <v>48</v>
      </c>
      <c r="G30" s="40"/>
      <c r="H30" s="40"/>
      <c r="I30" s="40"/>
      <c r="J30" s="40"/>
      <c r="K30" s="40"/>
      <c r="L30" s="279">
        <v>0.15</v>
      </c>
      <c r="M30" s="278"/>
      <c r="N30" s="278"/>
      <c r="O30" s="278"/>
      <c r="P30" s="278"/>
      <c r="Q30" s="40"/>
      <c r="R30" s="40"/>
      <c r="S30" s="40"/>
      <c r="T30" s="40"/>
      <c r="U30" s="40"/>
      <c r="V30" s="40"/>
      <c r="W30" s="277">
        <f>ROUND(BA94, 2)</f>
        <v>0</v>
      </c>
      <c r="X30" s="278"/>
      <c r="Y30" s="278"/>
      <c r="Z30" s="278"/>
      <c r="AA30" s="278"/>
      <c r="AB30" s="278"/>
      <c r="AC30" s="278"/>
      <c r="AD30" s="278"/>
      <c r="AE30" s="278"/>
      <c r="AF30" s="40"/>
      <c r="AG30" s="40"/>
      <c r="AH30" s="40"/>
      <c r="AI30" s="40"/>
      <c r="AJ30" s="40"/>
      <c r="AK30" s="277">
        <f>ROUND(AW94, 2)</f>
        <v>0</v>
      </c>
      <c r="AL30" s="278"/>
      <c r="AM30" s="278"/>
      <c r="AN30" s="278"/>
      <c r="AO30" s="278"/>
      <c r="AP30" s="40"/>
      <c r="AQ30" s="40"/>
      <c r="AR30" s="41"/>
      <c r="BE30" s="267"/>
    </row>
    <row r="31" spans="1:71" s="3" customFormat="1" ht="14.45" hidden="1" customHeight="1">
      <c r="B31" s="39"/>
      <c r="C31" s="40"/>
      <c r="D31" s="40"/>
      <c r="E31" s="40"/>
      <c r="F31" s="28" t="s">
        <v>49</v>
      </c>
      <c r="G31" s="40"/>
      <c r="H31" s="40"/>
      <c r="I31" s="40"/>
      <c r="J31" s="40"/>
      <c r="K31" s="40"/>
      <c r="L31" s="279">
        <v>0.21</v>
      </c>
      <c r="M31" s="278"/>
      <c r="N31" s="278"/>
      <c r="O31" s="278"/>
      <c r="P31" s="278"/>
      <c r="Q31" s="40"/>
      <c r="R31" s="40"/>
      <c r="S31" s="40"/>
      <c r="T31" s="40"/>
      <c r="U31" s="40"/>
      <c r="V31" s="40"/>
      <c r="W31" s="277">
        <f>ROUND(BB94, 2)</f>
        <v>0</v>
      </c>
      <c r="X31" s="278"/>
      <c r="Y31" s="278"/>
      <c r="Z31" s="278"/>
      <c r="AA31" s="278"/>
      <c r="AB31" s="278"/>
      <c r="AC31" s="278"/>
      <c r="AD31" s="278"/>
      <c r="AE31" s="278"/>
      <c r="AF31" s="40"/>
      <c r="AG31" s="40"/>
      <c r="AH31" s="40"/>
      <c r="AI31" s="40"/>
      <c r="AJ31" s="40"/>
      <c r="AK31" s="277">
        <v>0</v>
      </c>
      <c r="AL31" s="278"/>
      <c r="AM31" s="278"/>
      <c r="AN31" s="278"/>
      <c r="AO31" s="278"/>
      <c r="AP31" s="40"/>
      <c r="AQ31" s="40"/>
      <c r="AR31" s="41"/>
      <c r="BE31" s="267"/>
    </row>
    <row r="32" spans="1:71" s="3" customFormat="1" ht="14.45" hidden="1" customHeight="1">
      <c r="B32" s="39"/>
      <c r="C32" s="40"/>
      <c r="D32" s="40"/>
      <c r="E32" s="40"/>
      <c r="F32" s="28" t="s">
        <v>50</v>
      </c>
      <c r="G32" s="40"/>
      <c r="H32" s="40"/>
      <c r="I32" s="40"/>
      <c r="J32" s="40"/>
      <c r="K32" s="40"/>
      <c r="L32" s="279">
        <v>0.15</v>
      </c>
      <c r="M32" s="278"/>
      <c r="N32" s="278"/>
      <c r="O32" s="278"/>
      <c r="P32" s="278"/>
      <c r="Q32" s="40"/>
      <c r="R32" s="40"/>
      <c r="S32" s="40"/>
      <c r="T32" s="40"/>
      <c r="U32" s="40"/>
      <c r="V32" s="40"/>
      <c r="W32" s="277">
        <f>ROUND(BC94, 2)</f>
        <v>0</v>
      </c>
      <c r="X32" s="278"/>
      <c r="Y32" s="278"/>
      <c r="Z32" s="278"/>
      <c r="AA32" s="278"/>
      <c r="AB32" s="278"/>
      <c r="AC32" s="278"/>
      <c r="AD32" s="278"/>
      <c r="AE32" s="278"/>
      <c r="AF32" s="40"/>
      <c r="AG32" s="40"/>
      <c r="AH32" s="40"/>
      <c r="AI32" s="40"/>
      <c r="AJ32" s="40"/>
      <c r="AK32" s="277">
        <v>0</v>
      </c>
      <c r="AL32" s="278"/>
      <c r="AM32" s="278"/>
      <c r="AN32" s="278"/>
      <c r="AO32" s="278"/>
      <c r="AP32" s="40"/>
      <c r="AQ32" s="40"/>
      <c r="AR32" s="41"/>
      <c r="BE32" s="267"/>
    </row>
    <row r="33" spans="1:57" s="3" customFormat="1" ht="14.45" hidden="1" customHeight="1">
      <c r="B33" s="39"/>
      <c r="C33" s="40"/>
      <c r="D33" s="40"/>
      <c r="E33" s="40"/>
      <c r="F33" s="28" t="s">
        <v>51</v>
      </c>
      <c r="G33" s="40"/>
      <c r="H33" s="40"/>
      <c r="I33" s="40"/>
      <c r="J33" s="40"/>
      <c r="K33" s="40"/>
      <c r="L33" s="279">
        <v>0</v>
      </c>
      <c r="M33" s="278"/>
      <c r="N33" s="278"/>
      <c r="O33" s="278"/>
      <c r="P33" s="278"/>
      <c r="Q33" s="40"/>
      <c r="R33" s="40"/>
      <c r="S33" s="40"/>
      <c r="T33" s="40"/>
      <c r="U33" s="40"/>
      <c r="V33" s="40"/>
      <c r="W33" s="277">
        <f>ROUND(BD94, 2)</f>
        <v>0</v>
      </c>
      <c r="X33" s="278"/>
      <c r="Y33" s="278"/>
      <c r="Z33" s="278"/>
      <c r="AA33" s="278"/>
      <c r="AB33" s="278"/>
      <c r="AC33" s="278"/>
      <c r="AD33" s="278"/>
      <c r="AE33" s="278"/>
      <c r="AF33" s="40"/>
      <c r="AG33" s="40"/>
      <c r="AH33" s="40"/>
      <c r="AI33" s="40"/>
      <c r="AJ33" s="40"/>
      <c r="AK33" s="277">
        <v>0</v>
      </c>
      <c r="AL33" s="278"/>
      <c r="AM33" s="278"/>
      <c r="AN33" s="278"/>
      <c r="AO33" s="278"/>
      <c r="AP33" s="40"/>
      <c r="AQ33" s="40"/>
      <c r="AR33" s="41"/>
      <c r="BE33" s="267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266"/>
    </row>
    <row r="35" spans="1:57" s="2" customFormat="1" ht="25.9" customHeight="1">
      <c r="A35" s="33"/>
      <c r="B35" s="34"/>
      <c r="C35" s="42"/>
      <c r="D35" s="43" t="s">
        <v>52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53</v>
      </c>
      <c r="U35" s="44"/>
      <c r="V35" s="44"/>
      <c r="W35" s="44"/>
      <c r="X35" s="283" t="s">
        <v>54</v>
      </c>
      <c r="Y35" s="281"/>
      <c r="Z35" s="281"/>
      <c r="AA35" s="281"/>
      <c r="AB35" s="281"/>
      <c r="AC35" s="44"/>
      <c r="AD35" s="44"/>
      <c r="AE35" s="44"/>
      <c r="AF35" s="44"/>
      <c r="AG35" s="44"/>
      <c r="AH35" s="44"/>
      <c r="AI35" s="44"/>
      <c r="AJ35" s="44"/>
      <c r="AK35" s="280">
        <f>SUM(AK26:AK33)</f>
        <v>0</v>
      </c>
      <c r="AL35" s="281"/>
      <c r="AM35" s="281"/>
      <c r="AN35" s="281"/>
      <c r="AO35" s="282"/>
      <c r="AP35" s="42"/>
      <c r="AQ35" s="42"/>
      <c r="AR35" s="38"/>
      <c r="BE35" s="33"/>
    </row>
    <row r="36" spans="1:57" s="2" customFormat="1" ht="6.95" hidden="1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14.45" hidden="1" customHeight="1">
      <c r="A37" s="3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8"/>
      <c r="BE37" s="33"/>
    </row>
    <row r="38" spans="1:57" s="1" customFormat="1" ht="14.45" hidden="1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7" s="1" customFormat="1" ht="14.45" hidden="1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7" s="1" customFormat="1" ht="14.45" hidden="1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7" s="1" customFormat="1" ht="14.45" hidden="1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7" s="1" customFormat="1" ht="14.45" hidden="1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7" s="1" customFormat="1" ht="14.45" hidden="1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7" s="1" customFormat="1" ht="14.45" hidden="1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7" s="1" customFormat="1" ht="14.45" hidden="1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7" s="1" customFormat="1" ht="14.45" hidden="1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7" s="1" customFormat="1" ht="14.45" hidden="1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7" s="1" customFormat="1" ht="14.45" hidden="1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7" s="2" customFormat="1" ht="14.45" hidden="1" customHeight="1">
      <c r="B49" s="46"/>
      <c r="C49" s="47"/>
      <c r="D49" s="48" t="s">
        <v>55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8" t="s">
        <v>56</v>
      </c>
      <c r="AI49" s="49"/>
      <c r="AJ49" s="49"/>
      <c r="AK49" s="49"/>
      <c r="AL49" s="49"/>
      <c r="AM49" s="49"/>
      <c r="AN49" s="49"/>
      <c r="AO49" s="49"/>
      <c r="AP49" s="47"/>
      <c r="AQ49" s="47"/>
      <c r="AR49" s="50"/>
    </row>
    <row r="50" spans="1:57" ht="11.25" hidden="1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7" ht="11.25" hidden="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7" ht="11.25" hidden="1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7" ht="11.25" hidden="1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7" ht="11.25" hidden="1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7" ht="11.25" hidden="1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7" ht="11.25" hidden="1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7" ht="11.25" hidden="1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7" ht="11.25" hidden="1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7" ht="11.25" hidden="1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7" s="2" customFormat="1" ht="12.75" hidden="1">
      <c r="A60" s="33"/>
      <c r="B60" s="34"/>
      <c r="C60" s="35"/>
      <c r="D60" s="51" t="s">
        <v>57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1" t="s">
        <v>58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1" t="s">
        <v>57</v>
      </c>
      <c r="AI60" s="37"/>
      <c r="AJ60" s="37"/>
      <c r="AK60" s="37"/>
      <c r="AL60" s="37"/>
      <c r="AM60" s="51" t="s">
        <v>58</v>
      </c>
      <c r="AN60" s="37"/>
      <c r="AO60" s="37"/>
      <c r="AP60" s="35"/>
      <c r="AQ60" s="35"/>
      <c r="AR60" s="38"/>
      <c r="BE60" s="33"/>
    </row>
    <row r="61" spans="1:57" ht="11.25" hidden="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7" ht="11.25" hidden="1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7" ht="11.25" hidden="1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7" s="2" customFormat="1" ht="12.75" hidden="1">
      <c r="A64" s="33"/>
      <c r="B64" s="34"/>
      <c r="C64" s="35"/>
      <c r="D64" s="48" t="s">
        <v>59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48" t="s">
        <v>60</v>
      </c>
      <c r="AI64" s="52"/>
      <c r="AJ64" s="52"/>
      <c r="AK64" s="52"/>
      <c r="AL64" s="52"/>
      <c r="AM64" s="52"/>
      <c r="AN64" s="52"/>
      <c r="AO64" s="52"/>
      <c r="AP64" s="35"/>
      <c r="AQ64" s="35"/>
      <c r="AR64" s="38"/>
      <c r="BE64" s="33"/>
    </row>
    <row r="65" spans="1:57" ht="11.25" hidden="1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7" ht="11.25" hidden="1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7" ht="11.25" hidden="1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7" ht="11.25" hidden="1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7" ht="11.25" hidden="1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7" ht="11.25" hidden="1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7" ht="11.25" hidden="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7" ht="11.25" hidden="1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7" ht="11.25" hidden="1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7" ht="11.25" hidden="1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7" s="2" customFormat="1" ht="12.75" hidden="1">
      <c r="A75" s="33"/>
      <c r="B75" s="34"/>
      <c r="C75" s="35"/>
      <c r="D75" s="51" t="s">
        <v>57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1" t="s">
        <v>58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1" t="s">
        <v>57</v>
      </c>
      <c r="AI75" s="37"/>
      <c r="AJ75" s="37"/>
      <c r="AK75" s="37"/>
      <c r="AL75" s="37"/>
      <c r="AM75" s="51" t="s">
        <v>58</v>
      </c>
      <c r="AN75" s="37"/>
      <c r="AO75" s="37"/>
      <c r="AP75" s="35"/>
      <c r="AQ75" s="35"/>
      <c r="AR75" s="38"/>
      <c r="BE75" s="33"/>
    </row>
    <row r="76" spans="1:57" s="2" customFormat="1" ht="11.25" hidden="1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8"/>
      <c r="BE76" s="33"/>
    </row>
    <row r="77" spans="1:57" s="2" customFormat="1" ht="6.95" customHeight="1">
      <c r="A77" s="33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38"/>
      <c r="BE77" s="33"/>
    </row>
    <row r="81" spans="1:91" s="2" customFormat="1" ht="6.95" customHeight="1">
      <c r="A81" s="33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38"/>
      <c r="BE81" s="33"/>
    </row>
    <row r="82" spans="1:91" s="2" customFormat="1" ht="24.95" customHeight="1">
      <c r="A82" s="33"/>
      <c r="B82" s="34"/>
      <c r="C82" s="22" t="s">
        <v>61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8"/>
      <c r="BE82" s="33"/>
    </row>
    <row r="83" spans="1:9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8"/>
      <c r="BE83" s="33"/>
    </row>
    <row r="84" spans="1:91" s="4" customFormat="1" ht="12" customHeight="1">
      <c r="B84" s="57"/>
      <c r="C84" s="28" t="s">
        <v>13</v>
      </c>
      <c r="D84" s="58"/>
      <c r="E84" s="58"/>
      <c r="F84" s="58"/>
      <c r="G84" s="58"/>
      <c r="H84" s="58"/>
      <c r="I84" s="58"/>
      <c r="J84" s="58"/>
      <c r="K84" s="58"/>
      <c r="L84" s="58" t="str">
        <f>K5</f>
        <v>2021-028jk-ZADANI</v>
      </c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9"/>
    </row>
    <row r="85" spans="1:91" s="5" customFormat="1" ht="36.950000000000003" customHeight="1">
      <c r="B85" s="60"/>
      <c r="C85" s="61" t="s">
        <v>16</v>
      </c>
      <c r="D85" s="62"/>
      <c r="E85" s="62"/>
      <c r="F85" s="62"/>
      <c r="G85" s="62"/>
      <c r="H85" s="62"/>
      <c r="I85" s="62"/>
      <c r="J85" s="62"/>
      <c r="K85" s="62"/>
      <c r="L85" s="244" t="str">
        <f>K6</f>
        <v>ZS-DOBROVSKEHO</v>
      </c>
      <c r="M85" s="245"/>
      <c r="N85" s="245"/>
      <c r="O85" s="245"/>
      <c r="P85" s="245"/>
      <c r="Q85" s="245"/>
      <c r="R85" s="245"/>
      <c r="S85" s="245"/>
      <c r="T85" s="245"/>
      <c r="U85" s="245"/>
      <c r="V85" s="245"/>
      <c r="W85" s="245"/>
      <c r="X85" s="245"/>
      <c r="Y85" s="245"/>
      <c r="Z85" s="245"/>
      <c r="AA85" s="245"/>
      <c r="AB85" s="245"/>
      <c r="AC85" s="245"/>
      <c r="AD85" s="245"/>
      <c r="AE85" s="245"/>
      <c r="AF85" s="245"/>
      <c r="AG85" s="245"/>
      <c r="AH85" s="245"/>
      <c r="AI85" s="245"/>
      <c r="AJ85" s="245"/>
      <c r="AK85" s="245"/>
      <c r="AL85" s="245"/>
      <c r="AM85" s="245"/>
      <c r="AN85" s="245"/>
      <c r="AO85" s="245"/>
      <c r="AP85" s="62"/>
      <c r="AQ85" s="62"/>
      <c r="AR85" s="63"/>
    </row>
    <row r="86" spans="1:91" s="2" customFormat="1" ht="6.9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8"/>
      <c r="BE86" s="33"/>
    </row>
    <row r="87" spans="1:91" s="2" customFormat="1" ht="12" customHeight="1">
      <c r="A87" s="33"/>
      <c r="B87" s="34"/>
      <c r="C87" s="28" t="s">
        <v>21</v>
      </c>
      <c r="D87" s="35"/>
      <c r="E87" s="35"/>
      <c r="F87" s="35"/>
      <c r="G87" s="35"/>
      <c r="H87" s="35"/>
      <c r="I87" s="35"/>
      <c r="J87" s="35"/>
      <c r="K87" s="35"/>
      <c r="L87" s="64" t="str">
        <f>IF(K8="","",K8)</f>
        <v>Lanškroun, Kralická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8" t="s">
        <v>23</v>
      </c>
      <c r="AJ87" s="35"/>
      <c r="AK87" s="35"/>
      <c r="AL87" s="35"/>
      <c r="AM87" s="246" t="str">
        <f>IF(AN8= "","",AN8)</f>
        <v>10. 2. 2022</v>
      </c>
      <c r="AN87" s="246"/>
      <c r="AO87" s="35"/>
      <c r="AP87" s="35"/>
      <c r="AQ87" s="35"/>
      <c r="AR87" s="38"/>
      <c r="BE87" s="33"/>
    </row>
    <row r="88" spans="1:91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8"/>
      <c r="BE88" s="33"/>
    </row>
    <row r="89" spans="1:91" s="2" customFormat="1" ht="15.2" customHeight="1">
      <c r="A89" s="33"/>
      <c r="B89" s="34"/>
      <c r="C89" s="28" t="s">
        <v>25</v>
      </c>
      <c r="D89" s="35"/>
      <c r="E89" s="35"/>
      <c r="F89" s="35"/>
      <c r="G89" s="35"/>
      <c r="H89" s="35"/>
      <c r="I89" s="35"/>
      <c r="J89" s="35"/>
      <c r="K89" s="35"/>
      <c r="L89" s="58" t="str">
        <f>IF(E11= "","",E11)</f>
        <v>Město Lanškroun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8" t="s">
        <v>33</v>
      </c>
      <c r="AJ89" s="35"/>
      <c r="AK89" s="35"/>
      <c r="AL89" s="35"/>
      <c r="AM89" s="247" t="str">
        <f>IF(E17="","",E17)</f>
        <v>Ing. Radek Kopecký</v>
      </c>
      <c r="AN89" s="248"/>
      <c r="AO89" s="248"/>
      <c r="AP89" s="248"/>
      <c r="AQ89" s="35"/>
      <c r="AR89" s="38"/>
      <c r="AS89" s="249" t="s">
        <v>62</v>
      </c>
      <c r="AT89" s="250"/>
      <c r="AU89" s="66"/>
      <c r="AV89" s="66"/>
      <c r="AW89" s="66"/>
      <c r="AX89" s="66"/>
      <c r="AY89" s="66"/>
      <c r="AZ89" s="66"/>
      <c r="BA89" s="66"/>
      <c r="BB89" s="66"/>
      <c r="BC89" s="66"/>
      <c r="BD89" s="67"/>
      <c r="BE89" s="33"/>
    </row>
    <row r="90" spans="1:91" s="2" customFormat="1" ht="15.2" customHeight="1">
      <c r="A90" s="33"/>
      <c r="B90" s="34"/>
      <c r="C90" s="28" t="s">
        <v>31</v>
      </c>
      <c r="D90" s="35"/>
      <c r="E90" s="35"/>
      <c r="F90" s="35"/>
      <c r="G90" s="35"/>
      <c r="H90" s="35"/>
      <c r="I90" s="35"/>
      <c r="J90" s="35"/>
      <c r="K90" s="35"/>
      <c r="L90" s="58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8" t="s">
        <v>37</v>
      </c>
      <c r="AJ90" s="35"/>
      <c r="AK90" s="35"/>
      <c r="AL90" s="35"/>
      <c r="AM90" s="247" t="str">
        <f>IF(E20="","",E20)</f>
        <v>Jaroslav Klíma</v>
      </c>
      <c r="AN90" s="248"/>
      <c r="AO90" s="248"/>
      <c r="AP90" s="248"/>
      <c r="AQ90" s="35"/>
      <c r="AR90" s="38"/>
      <c r="AS90" s="251"/>
      <c r="AT90" s="252"/>
      <c r="AU90" s="68"/>
      <c r="AV90" s="68"/>
      <c r="AW90" s="68"/>
      <c r="AX90" s="68"/>
      <c r="AY90" s="68"/>
      <c r="AZ90" s="68"/>
      <c r="BA90" s="68"/>
      <c r="BB90" s="68"/>
      <c r="BC90" s="68"/>
      <c r="BD90" s="69"/>
      <c r="BE90" s="33"/>
    </row>
    <row r="91" spans="1:91" s="2" customFormat="1" ht="10.9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8"/>
      <c r="AS91" s="253"/>
      <c r="AT91" s="254"/>
      <c r="AU91" s="70"/>
      <c r="AV91" s="70"/>
      <c r="AW91" s="70"/>
      <c r="AX91" s="70"/>
      <c r="AY91" s="70"/>
      <c r="AZ91" s="70"/>
      <c r="BA91" s="70"/>
      <c r="BB91" s="70"/>
      <c r="BC91" s="70"/>
      <c r="BD91" s="71"/>
      <c r="BE91" s="33"/>
    </row>
    <row r="92" spans="1:91" s="2" customFormat="1" ht="29.25" customHeight="1">
      <c r="A92" s="33"/>
      <c r="B92" s="34"/>
      <c r="C92" s="255" t="s">
        <v>63</v>
      </c>
      <c r="D92" s="256"/>
      <c r="E92" s="256"/>
      <c r="F92" s="256"/>
      <c r="G92" s="256"/>
      <c r="H92" s="72"/>
      <c r="I92" s="258" t="s">
        <v>64</v>
      </c>
      <c r="J92" s="256"/>
      <c r="K92" s="256"/>
      <c r="L92" s="256"/>
      <c r="M92" s="256"/>
      <c r="N92" s="256"/>
      <c r="O92" s="256"/>
      <c r="P92" s="256"/>
      <c r="Q92" s="256"/>
      <c r="R92" s="256"/>
      <c r="S92" s="256"/>
      <c r="T92" s="256"/>
      <c r="U92" s="256"/>
      <c r="V92" s="256"/>
      <c r="W92" s="256"/>
      <c r="X92" s="256"/>
      <c r="Y92" s="256"/>
      <c r="Z92" s="256"/>
      <c r="AA92" s="256"/>
      <c r="AB92" s="256"/>
      <c r="AC92" s="256"/>
      <c r="AD92" s="256"/>
      <c r="AE92" s="256"/>
      <c r="AF92" s="256"/>
      <c r="AG92" s="257" t="s">
        <v>65</v>
      </c>
      <c r="AH92" s="256"/>
      <c r="AI92" s="256"/>
      <c r="AJ92" s="256"/>
      <c r="AK92" s="256"/>
      <c r="AL92" s="256"/>
      <c r="AM92" s="256"/>
      <c r="AN92" s="258" t="s">
        <v>66</v>
      </c>
      <c r="AO92" s="256"/>
      <c r="AP92" s="259"/>
      <c r="AQ92" s="73" t="s">
        <v>67</v>
      </c>
      <c r="AR92" s="38"/>
      <c r="AS92" s="74" t="s">
        <v>68</v>
      </c>
      <c r="AT92" s="75" t="s">
        <v>69</v>
      </c>
      <c r="AU92" s="75" t="s">
        <v>70</v>
      </c>
      <c r="AV92" s="75" t="s">
        <v>71</v>
      </c>
      <c r="AW92" s="75" t="s">
        <v>72</v>
      </c>
      <c r="AX92" s="75" t="s">
        <v>73</v>
      </c>
      <c r="AY92" s="75" t="s">
        <v>74</v>
      </c>
      <c r="AZ92" s="75" t="s">
        <v>75</v>
      </c>
      <c r="BA92" s="75" t="s">
        <v>76</v>
      </c>
      <c r="BB92" s="75" t="s">
        <v>77</v>
      </c>
      <c r="BC92" s="75" t="s">
        <v>78</v>
      </c>
      <c r="BD92" s="76" t="s">
        <v>79</v>
      </c>
      <c r="BE92" s="33"/>
    </row>
    <row r="93" spans="1:91" s="2" customFormat="1" ht="10.9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8"/>
      <c r="AS93" s="77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9"/>
      <c r="BE93" s="33"/>
    </row>
    <row r="94" spans="1:91" s="6" customFormat="1" ht="32.450000000000003" customHeight="1">
      <c r="B94" s="80"/>
      <c r="C94" s="81" t="s">
        <v>80</v>
      </c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263">
        <f>ROUND(SUM(AG95:AG98),2)</f>
        <v>0</v>
      </c>
      <c r="AH94" s="263"/>
      <c r="AI94" s="263"/>
      <c r="AJ94" s="263"/>
      <c r="AK94" s="263"/>
      <c r="AL94" s="263"/>
      <c r="AM94" s="263"/>
      <c r="AN94" s="264">
        <f>SUM(AG94,AT94)</f>
        <v>0</v>
      </c>
      <c r="AO94" s="264"/>
      <c r="AP94" s="264"/>
      <c r="AQ94" s="84" t="s">
        <v>1</v>
      </c>
      <c r="AR94" s="85"/>
      <c r="AS94" s="86">
        <f>ROUND(SUM(AS95:AS98),2)</f>
        <v>0</v>
      </c>
      <c r="AT94" s="87">
        <f>ROUND(SUM(AV94:AW94),2)</f>
        <v>0</v>
      </c>
      <c r="AU94" s="88">
        <f>ROUND(SUM(AU95:AU98),5)</f>
        <v>0</v>
      </c>
      <c r="AV94" s="87">
        <f>ROUND(AZ94*L29,2)</f>
        <v>0</v>
      </c>
      <c r="AW94" s="87">
        <f>ROUND(BA94*L30,2)</f>
        <v>0</v>
      </c>
      <c r="AX94" s="87">
        <f>ROUND(BB94*L29,2)</f>
        <v>0</v>
      </c>
      <c r="AY94" s="87">
        <f>ROUND(BC94*L30,2)</f>
        <v>0</v>
      </c>
      <c r="AZ94" s="87">
        <f>ROUND(SUM(AZ95:AZ98),2)</f>
        <v>0</v>
      </c>
      <c r="BA94" s="87">
        <f>ROUND(SUM(BA95:BA98),2)</f>
        <v>0</v>
      </c>
      <c r="BB94" s="87">
        <f>ROUND(SUM(BB95:BB98),2)</f>
        <v>0</v>
      </c>
      <c r="BC94" s="87">
        <f>ROUND(SUM(BC95:BC98),2)</f>
        <v>0</v>
      </c>
      <c r="BD94" s="89">
        <f>ROUND(SUM(BD95:BD98),2)</f>
        <v>0</v>
      </c>
      <c r="BS94" s="90" t="s">
        <v>81</v>
      </c>
      <c r="BT94" s="90" t="s">
        <v>82</v>
      </c>
      <c r="BU94" s="91" t="s">
        <v>83</v>
      </c>
      <c r="BV94" s="90" t="s">
        <v>84</v>
      </c>
      <c r="BW94" s="90" t="s">
        <v>5</v>
      </c>
      <c r="BX94" s="90" t="s">
        <v>85</v>
      </c>
      <c r="CL94" s="90" t="s">
        <v>19</v>
      </c>
    </row>
    <row r="95" spans="1:91" s="7" customFormat="1" ht="16.5" customHeight="1">
      <c r="A95" s="92" t="s">
        <v>86</v>
      </c>
      <c r="B95" s="93"/>
      <c r="C95" s="94"/>
      <c r="D95" s="260" t="s">
        <v>87</v>
      </c>
      <c r="E95" s="260"/>
      <c r="F95" s="260"/>
      <c r="G95" s="260"/>
      <c r="H95" s="260"/>
      <c r="I95" s="95"/>
      <c r="J95" s="260" t="s">
        <v>88</v>
      </c>
      <c r="K95" s="260"/>
      <c r="L95" s="260"/>
      <c r="M95" s="260"/>
      <c r="N95" s="260"/>
      <c r="O95" s="260"/>
      <c r="P95" s="260"/>
      <c r="Q95" s="260"/>
      <c r="R95" s="260"/>
      <c r="S95" s="260"/>
      <c r="T95" s="260"/>
      <c r="U95" s="260"/>
      <c r="V95" s="260"/>
      <c r="W95" s="260"/>
      <c r="X95" s="260"/>
      <c r="Y95" s="260"/>
      <c r="Z95" s="260"/>
      <c r="AA95" s="260"/>
      <c r="AB95" s="260"/>
      <c r="AC95" s="260"/>
      <c r="AD95" s="260"/>
      <c r="AE95" s="260"/>
      <c r="AF95" s="260"/>
      <c r="AG95" s="261">
        <f>'SO-05 - Přípravné práce'!J30</f>
        <v>0</v>
      </c>
      <c r="AH95" s="262"/>
      <c r="AI95" s="262"/>
      <c r="AJ95" s="262"/>
      <c r="AK95" s="262"/>
      <c r="AL95" s="262"/>
      <c r="AM95" s="262"/>
      <c r="AN95" s="261">
        <f>SUM(AG95,AT95)</f>
        <v>0</v>
      </c>
      <c r="AO95" s="262"/>
      <c r="AP95" s="262"/>
      <c r="AQ95" s="96" t="s">
        <v>89</v>
      </c>
      <c r="AR95" s="97"/>
      <c r="AS95" s="98">
        <v>0</v>
      </c>
      <c r="AT95" s="99">
        <f>ROUND(SUM(AV95:AW95),2)</f>
        <v>0</v>
      </c>
      <c r="AU95" s="100">
        <f>'SO-05 - Přípravné práce'!P119</f>
        <v>0</v>
      </c>
      <c r="AV95" s="99">
        <f>'SO-05 - Přípravné práce'!J33</f>
        <v>0</v>
      </c>
      <c r="AW95" s="99">
        <f>'SO-05 - Přípravné práce'!J34</f>
        <v>0</v>
      </c>
      <c r="AX95" s="99">
        <f>'SO-05 - Přípravné práce'!J35</f>
        <v>0</v>
      </c>
      <c r="AY95" s="99">
        <f>'SO-05 - Přípravné práce'!J36</f>
        <v>0</v>
      </c>
      <c r="AZ95" s="99">
        <f>'SO-05 - Přípravné práce'!F33</f>
        <v>0</v>
      </c>
      <c r="BA95" s="99">
        <f>'SO-05 - Přípravné práce'!F34</f>
        <v>0</v>
      </c>
      <c r="BB95" s="99">
        <f>'SO-05 - Přípravné práce'!F35</f>
        <v>0</v>
      </c>
      <c r="BC95" s="99">
        <f>'SO-05 - Přípravné práce'!F36</f>
        <v>0</v>
      </c>
      <c r="BD95" s="101">
        <f>'SO-05 - Přípravné práce'!F37</f>
        <v>0</v>
      </c>
      <c r="BT95" s="102" t="s">
        <v>90</v>
      </c>
      <c r="BV95" s="102" t="s">
        <v>84</v>
      </c>
      <c r="BW95" s="102" t="s">
        <v>91</v>
      </c>
      <c r="BX95" s="102" t="s">
        <v>5</v>
      </c>
      <c r="CL95" s="102" t="s">
        <v>19</v>
      </c>
      <c r="CM95" s="102" t="s">
        <v>92</v>
      </c>
    </row>
    <row r="96" spans="1:91" s="7" customFormat="1" ht="16.5" customHeight="1">
      <c r="A96" s="92" t="s">
        <v>86</v>
      </c>
      <c r="B96" s="93"/>
      <c r="C96" s="94"/>
      <c r="D96" s="260" t="s">
        <v>93</v>
      </c>
      <c r="E96" s="260"/>
      <c r="F96" s="260"/>
      <c r="G96" s="260"/>
      <c r="H96" s="260"/>
      <c r="I96" s="95"/>
      <c r="J96" s="260" t="s">
        <v>94</v>
      </c>
      <c r="K96" s="260"/>
      <c r="L96" s="260"/>
      <c r="M96" s="260"/>
      <c r="N96" s="260"/>
      <c r="O96" s="260"/>
      <c r="P96" s="260"/>
      <c r="Q96" s="260"/>
      <c r="R96" s="260"/>
      <c r="S96" s="260"/>
      <c r="T96" s="260"/>
      <c r="U96" s="260"/>
      <c r="V96" s="260"/>
      <c r="W96" s="260"/>
      <c r="X96" s="260"/>
      <c r="Y96" s="260"/>
      <c r="Z96" s="260"/>
      <c r="AA96" s="260"/>
      <c r="AB96" s="260"/>
      <c r="AC96" s="260"/>
      <c r="AD96" s="260"/>
      <c r="AE96" s="260"/>
      <c r="AF96" s="260"/>
      <c r="AG96" s="261">
        <f>'SO-10 - Komunikace'!J30</f>
        <v>0</v>
      </c>
      <c r="AH96" s="262"/>
      <c r="AI96" s="262"/>
      <c r="AJ96" s="262"/>
      <c r="AK96" s="262"/>
      <c r="AL96" s="262"/>
      <c r="AM96" s="262"/>
      <c r="AN96" s="261">
        <f>SUM(AG96,AT96)</f>
        <v>0</v>
      </c>
      <c r="AO96" s="262"/>
      <c r="AP96" s="262"/>
      <c r="AQ96" s="96" t="s">
        <v>89</v>
      </c>
      <c r="AR96" s="97"/>
      <c r="AS96" s="98">
        <v>0</v>
      </c>
      <c r="AT96" s="99">
        <f>ROUND(SUM(AV96:AW96),2)</f>
        <v>0</v>
      </c>
      <c r="AU96" s="100">
        <f>'SO-10 - Komunikace'!P124</f>
        <v>0</v>
      </c>
      <c r="AV96" s="99">
        <f>'SO-10 - Komunikace'!J33</f>
        <v>0</v>
      </c>
      <c r="AW96" s="99">
        <f>'SO-10 - Komunikace'!J34</f>
        <v>0</v>
      </c>
      <c r="AX96" s="99">
        <f>'SO-10 - Komunikace'!J35</f>
        <v>0</v>
      </c>
      <c r="AY96" s="99">
        <f>'SO-10 - Komunikace'!J36</f>
        <v>0</v>
      </c>
      <c r="AZ96" s="99">
        <f>'SO-10 - Komunikace'!F33</f>
        <v>0</v>
      </c>
      <c r="BA96" s="99">
        <f>'SO-10 - Komunikace'!F34</f>
        <v>0</v>
      </c>
      <c r="BB96" s="99">
        <f>'SO-10 - Komunikace'!F35</f>
        <v>0</v>
      </c>
      <c r="BC96" s="99">
        <f>'SO-10 - Komunikace'!F36</f>
        <v>0</v>
      </c>
      <c r="BD96" s="101">
        <f>'SO-10 - Komunikace'!F37</f>
        <v>0</v>
      </c>
      <c r="BT96" s="102" t="s">
        <v>90</v>
      </c>
      <c r="BV96" s="102" t="s">
        <v>84</v>
      </c>
      <c r="BW96" s="102" t="s">
        <v>95</v>
      </c>
      <c r="BX96" s="102" t="s">
        <v>5</v>
      </c>
      <c r="CL96" s="102" t="s">
        <v>19</v>
      </c>
      <c r="CM96" s="102" t="s">
        <v>92</v>
      </c>
    </row>
    <row r="97" spans="1:91" s="7" customFormat="1" ht="16.5" customHeight="1">
      <c r="A97" s="92" t="s">
        <v>86</v>
      </c>
      <c r="B97" s="93"/>
      <c r="C97" s="94"/>
      <c r="D97" s="260" t="s">
        <v>96</v>
      </c>
      <c r="E97" s="260"/>
      <c r="F97" s="260"/>
      <c r="G97" s="260"/>
      <c r="H97" s="260"/>
      <c r="I97" s="95"/>
      <c r="J97" s="260" t="s">
        <v>97</v>
      </c>
      <c r="K97" s="260"/>
      <c r="L97" s="260"/>
      <c r="M97" s="260"/>
      <c r="N97" s="260"/>
      <c r="O97" s="260"/>
      <c r="P97" s="260"/>
      <c r="Q97" s="260"/>
      <c r="R97" s="260"/>
      <c r="S97" s="260"/>
      <c r="T97" s="260"/>
      <c r="U97" s="260"/>
      <c r="V97" s="260"/>
      <c r="W97" s="260"/>
      <c r="X97" s="260"/>
      <c r="Y97" s="260"/>
      <c r="Z97" s="260"/>
      <c r="AA97" s="260"/>
      <c r="AB97" s="260"/>
      <c r="AC97" s="260"/>
      <c r="AD97" s="260"/>
      <c r="AE97" s="260"/>
      <c r="AF97" s="260"/>
      <c r="AG97" s="261">
        <f>'SO-40 - Chráničky Cetin N...'!J30</f>
        <v>0</v>
      </c>
      <c r="AH97" s="262"/>
      <c r="AI97" s="262"/>
      <c r="AJ97" s="262"/>
      <c r="AK97" s="262"/>
      <c r="AL97" s="262"/>
      <c r="AM97" s="262"/>
      <c r="AN97" s="261">
        <f>SUM(AG97,AT97)</f>
        <v>0</v>
      </c>
      <c r="AO97" s="262"/>
      <c r="AP97" s="262"/>
      <c r="AQ97" s="96" t="s">
        <v>89</v>
      </c>
      <c r="AR97" s="97"/>
      <c r="AS97" s="98">
        <v>0</v>
      </c>
      <c r="AT97" s="99">
        <f>ROUND(SUM(AV97:AW97),2)</f>
        <v>0</v>
      </c>
      <c r="AU97" s="100">
        <f>'SO-40 - Chráničky Cetin N...'!P119</f>
        <v>0</v>
      </c>
      <c r="AV97" s="99">
        <f>'SO-40 - Chráničky Cetin N...'!J33</f>
        <v>0</v>
      </c>
      <c r="AW97" s="99">
        <f>'SO-40 - Chráničky Cetin N...'!J34</f>
        <v>0</v>
      </c>
      <c r="AX97" s="99">
        <f>'SO-40 - Chráničky Cetin N...'!J35</f>
        <v>0</v>
      </c>
      <c r="AY97" s="99">
        <f>'SO-40 - Chráničky Cetin N...'!J36</f>
        <v>0</v>
      </c>
      <c r="AZ97" s="99">
        <f>'SO-40 - Chráničky Cetin N...'!F33</f>
        <v>0</v>
      </c>
      <c r="BA97" s="99">
        <f>'SO-40 - Chráničky Cetin N...'!F34</f>
        <v>0</v>
      </c>
      <c r="BB97" s="99">
        <f>'SO-40 - Chráničky Cetin N...'!F35</f>
        <v>0</v>
      </c>
      <c r="BC97" s="99">
        <f>'SO-40 - Chráničky Cetin N...'!F36</f>
        <v>0</v>
      </c>
      <c r="BD97" s="101">
        <f>'SO-40 - Chráničky Cetin N...'!F37</f>
        <v>0</v>
      </c>
      <c r="BT97" s="102" t="s">
        <v>90</v>
      </c>
      <c r="BV97" s="102" t="s">
        <v>84</v>
      </c>
      <c r="BW97" s="102" t="s">
        <v>98</v>
      </c>
      <c r="BX97" s="102" t="s">
        <v>5</v>
      </c>
      <c r="CL97" s="102" t="s">
        <v>19</v>
      </c>
      <c r="CM97" s="102" t="s">
        <v>92</v>
      </c>
    </row>
    <row r="98" spans="1:91" s="7" customFormat="1" ht="16.5" customHeight="1">
      <c r="A98" s="92" t="s">
        <v>86</v>
      </c>
      <c r="B98" s="93"/>
      <c r="C98" s="94"/>
      <c r="D98" s="260" t="s">
        <v>99</v>
      </c>
      <c r="E98" s="260"/>
      <c r="F98" s="260"/>
      <c r="G98" s="260"/>
      <c r="H98" s="260"/>
      <c r="I98" s="95"/>
      <c r="J98" s="260" t="s">
        <v>100</v>
      </c>
      <c r="K98" s="260"/>
      <c r="L98" s="260"/>
      <c r="M98" s="260"/>
      <c r="N98" s="260"/>
      <c r="O98" s="260"/>
      <c r="P98" s="260"/>
      <c r="Q98" s="260"/>
      <c r="R98" s="260"/>
      <c r="S98" s="260"/>
      <c r="T98" s="260"/>
      <c r="U98" s="260"/>
      <c r="V98" s="260"/>
      <c r="W98" s="260"/>
      <c r="X98" s="260"/>
      <c r="Y98" s="260"/>
      <c r="Z98" s="260"/>
      <c r="AA98" s="260"/>
      <c r="AB98" s="260"/>
      <c r="AC98" s="260"/>
      <c r="AD98" s="260"/>
      <c r="AE98" s="260"/>
      <c r="AF98" s="260"/>
      <c r="AG98" s="261">
        <f>'SO-90 - VRN'!J30</f>
        <v>0</v>
      </c>
      <c r="AH98" s="262"/>
      <c r="AI98" s="262"/>
      <c r="AJ98" s="262"/>
      <c r="AK98" s="262"/>
      <c r="AL98" s="262"/>
      <c r="AM98" s="262"/>
      <c r="AN98" s="261">
        <f>SUM(AG98,AT98)</f>
        <v>0</v>
      </c>
      <c r="AO98" s="262"/>
      <c r="AP98" s="262"/>
      <c r="AQ98" s="96" t="s">
        <v>89</v>
      </c>
      <c r="AR98" s="97"/>
      <c r="AS98" s="103">
        <v>0</v>
      </c>
      <c r="AT98" s="104">
        <f>ROUND(SUM(AV98:AW98),2)</f>
        <v>0</v>
      </c>
      <c r="AU98" s="105">
        <f>'SO-90 - VRN'!P121</f>
        <v>0</v>
      </c>
      <c r="AV98" s="104">
        <f>'SO-90 - VRN'!J33</f>
        <v>0</v>
      </c>
      <c r="AW98" s="104">
        <f>'SO-90 - VRN'!J34</f>
        <v>0</v>
      </c>
      <c r="AX98" s="104">
        <f>'SO-90 - VRN'!J35</f>
        <v>0</v>
      </c>
      <c r="AY98" s="104">
        <f>'SO-90 - VRN'!J36</f>
        <v>0</v>
      </c>
      <c r="AZ98" s="104">
        <f>'SO-90 - VRN'!F33</f>
        <v>0</v>
      </c>
      <c r="BA98" s="104">
        <f>'SO-90 - VRN'!F34</f>
        <v>0</v>
      </c>
      <c r="BB98" s="104">
        <f>'SO-90 - VRN'!F35</f>
        <v>0</v>
      </c>
      <c r="BC98" s="104">
        <f>'SO-90 - VRN'!F36</f>
        <v>0</v>
      </c>
      <c r="BD98" s="106">
        <f>'SO-90 - VRN'!F37</f>
        <v>0</v>
      </c>
      <c r="BT98" s="102" t="s">
        <v>90</v>
      </c>
      <c r="BV98" s="102" t="s">
        <v>84</v>
      </c>
      <c r="BW98" s="102" t="s">
        <v>101</v>
      </c>
      <c r="BX98" s="102" t="s">
        <v>5</v>
      </c>
      <c r="CL98" s="102" t="s">
        <v>19</v>
      </c>
      <c r="CM98" s="102" t="s">
        <v>92</v>
      </c>
    </row>
    <row r="99" spans="1:91" s="2" customFormat="1" ht="10.5" customHeight="1">
      <c r="A99" s="33"/>
      <c r="B99" s="34"/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5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F99" s="35"/>
      <c r="AG99" s="35"/>
      <c r="AH99" s="35"/>
      <c r="AI99" s="35"/>
      <c r="AJ99" s="35"/>
      <c r="AK99" s="35"/>
      <c r="AL99" s="35"/>
      <c r="AM99" s="35"/>
      <c r="AN99" s="35"/>
      <c r="AO99" s="35"/>
      <c r="AP99" s="35"/>
      <c r="AQ99" s="35"/>
      <c r="AR99" s="38"/>
      <c r="AS99" s="33"/>
      <c r="AT99" s="33"/>
      <c r="AU99" s="33"/>
      <c r="AV99" s="33"/>
      <c r="AW99" s="33"/>
      <c r="AX99" s="33"/>
      <c r="AY99" s="33"/>
      <c r="AZ99" s="33"/>
      <c r="BA99" s="33"/>
      <c r="BB99" s="33"/>
      <c r="BC99" s="33"/>
      <c r="BD99" s="33"/>
      <c r="BE99" s="33"/>
    </row>
    <row r="100" spans="1:91" s="2" customFormat="1" ht="6.95" customHeight="1">
      <c r="A100" s="33"/>
      <c r="B100" s="53"/>
      <c r="C100" s="54"/>
      <c r="D100" s="54"/>
      <c r="E100" s="54"/>
      <c r="F100" s="54"/>
      <c r="G100" s="54"/>
      <c r="H100" s="54"/>
      <c r="I100" s="54"/>
      <c r="J100" s="54"/>
      <c r="K100" s="54"/>
      <c r="L100" s="54"/>
      <c r="M100" s="54"/>
      <c r="N100" s="54"/>
      <c r="O100" s="54"/>
      <c r="P100" s="54"/>
      <c r="Q100" s="54"/>
      <c r="R100" s="54"/>
      <c r="S100" s="54"/>
      <c r="T100" s="54"/>
      <c r="U100" s="54"/>
      <c r="V100" s="54"/>
      <c r="W100" s="54"/>
      <c r="X100" s="54"/>
      <c r="Y100" s="54"/>
      <c r="Z100" s="54"/>
      <c r="AA100" s="54"/>
      <c r="AB100" s="54"/>
      <c r="AC100" s="54"/>
      <c r="AD100" s="54"/>
      <c r="AE100" s="54"/>
      <c r="AF100" s="54"/>
      <c r="AG100" s="54"/>
      <c r="AH100" s="54"/>
      <c r="AI100" s="54"/>
      <c r="AJ100" s="54"/>
      <c r="AK100" s="54"/>
      <c r="AL100" s="54"/>
      <c r="AM100" s="54"/>
      <c r="AN100" s="54"/>
      <c r="AO100" s="54"/>
      <c r="AP100" s="54"/>
      <c r="AQ100" s="54"/>
      <c r="AR100" s="38"/>
      <c r="AS100" s="33"/>
      <c r="AT100" s="33"/>
      <c r="AU100" s="33"/>
      <c r="AV100" s="33"/>
      <c r="AW100" s="33"/>
      <c r="AX100" s="33"/>
      <c r="AY100" s="33"/>
      <c r="AZ100" s="33"/>
      <c r="BA100" s="33"/>
      <c r="BB100" s="33"/>
      <c r="BC100" s="33"/>
      <c r="BD100" s="33"/>
      <c r="BE100" s="33"/>
    </row>
  </sheetData>
  <sheetProtection algorithmName="SHA-512" hashValue="9Hh2ctfTHVKQj/y2mw4qu97VIHMgGDtmf68iE06BRs1hQzyoaFWwGUKkri8Yw6eBLM0jSOwzMTlf3fEFUpl8RA==" saltValue="NEOzGq/hnK8per+EEMvAPIok19RO3RGtd47NG8Y1xjKNrtjb6ucBNtGHpYyevS9BVQVuYncvxmsyoiqj+Y7W/A==" spinCount="100000" sheet="1" objects="1" scenarios="1" formatColumns="0" formatRows="0"/>
  <mergeCells count="54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98:AP98"/>
    <mergeCell ref="AG98:AM98"/>
    <mergeCell ref="D98:H98"/>
    <mergeCell ref="J98:AF98"/>
    <mergeCell ref="AG94:AM94"/>
    <mergeCell ref="AN94:AP94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L85:AO85"/>
    <mergeCell ref="AM87:AN87"/>
    <mergeCell ref="AM89:AP89"/>
    <mergeCell ref="AS89:AT91"/>
    <mergeCell ref="AM90:AP90"/>
  </mergeCells>
  <hyperlinks>
    <hyperlink ref="A95" location="'SO-05 - Přípravné práce'!C2" display="/" xr:uid="{00000000-0004-0000-0000-000000000000}"/>
    <hyperlink ref="A96" location="'SO-10 - Komunikace'!C2" display="/" xr:uid="{00000000-0004-0000-0000-000001000000}"/>
    <hyperlink ref="A97" location="'SO-40 - Chráničky Cetin N...'!C2" display="/" xr:uid="{00000000-0004-0000-0000-000002000000}"/>
    <hyperlink ref="A98" location="'SO-90 - VRN'!C2" display="/" xr:uid="{00000000-0004-0000-0000-000003000000}"/>
  </hyperlinks>
  <pageMargins left="0.39370078740157483" right="0.39370078740157483" top="0.59055118110236227" bottom="0.98425196850393704" header="0.39370078740157483" footer="0.39370078740157483"/>
  <pageSetup paperSize="9" fitToHeight="100" orientation="landscape" r:id="rId1"/>
  <headerFooter>
    <oddFooter>&amp;L&amp;F
&amp;A&amp;C10.02.2022
Stránkování TISK ZADÁNÍ  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BM239"/>
  <sheetViews>
    <sheetView showGridLines="0" zoomScaleNormal="100" workbookViewId="0">
      <selection activeCell="A2" sqref="A2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4"/>
      <c r="M2" s="284"/>
      <c r="N2" s="284"/>
      <c r="O2" s="284"/>
      <c r="P2" s="284"/>
      <c r="Q2" s="284"/>
      <c r="R2" s="284"/>
      <c r="S2" s="284"/>
      <c r="T2" s="284"/>
      <c r="U2" s="284"/>
      <c r="V2" s="284"/>
      <c r="AT2" s="16" t="s">
        <v>91</v>
      </c>
    </row>
    <row r="3" spans="1:46" s="1" customFormat="1" ht="6.95" hidden="1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92</v>
      </c>
    </row>
    <row r="4" spans="1:46" s="1" customFormat="1" ht="24.95" hidden="1" customHeight="1">
      <c r="B4" s="19"/>
      <c r="D4" s="109" t="s">
        <v>102</v>
      </c>
      <c r="L4" s="19"/>
      <c r="M4" s="110" t="s">
        <v>10</v>
      </c>
      <c r="AT4" s="16" t="s">
        <v>4</v>
      </c>
    </row>
    <row r="5" spans="1:46" s="1" customFormat="1" ht="6.95" hidden="1" customHeight="1">
      <c r="B5" s="19"/>
      <c r="L5" s="19"/>
    </row>
    <row r="6" spans="1:46" s="1" customFormat="1" ht="12" hidden="1" customHeight="1">
      <c r="B6" s="19"/>
      <c r="D6" s="111" t="s">
        <v>16</v>
      </c>
      <c r="L6" s="19"/>
    </row>
    <row r="7" spans="1:46" s="1" customFormat="1" ht="16.5" hidden="1" customHeight="1">
      <c r="B7" s="19"/>
      <c r="E7" s="285" t="str">
        <f>'Rekapitulace stavby'!K6</f>
        <v>ZS-DOBROVSKEHO</v>
      </c>
      <c r="F7" s="286"/>
      <c r="G7" s="286"/>
      <c r="H7" s="286"/>
      <c r="L7" s="19"/>
    </row>
    <row r="8" spans="1:46" s="2" customFormat="1" ht="12" hidden="1" customHeight="1">
      <c r="A8" s="33"/>
      <c r="B8" s="38"/>
      <c r="C8" s="33"/>
      <c r="D8" s="111" t="s">
        <v>103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hidden="1" customHeight="1">
      <c r="A9" s="33"/>
      <c r="B9" s="38"/>
      <c r="C9" s="33"/>
      <c r="D9" s="33"/>
      <c r="E9" s="287" t="s">
        <v>104</v>
      </c>
      <c r="F9" s="288"/>
      <c r="G9" s="288"/>
      <c r="H9" s="288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 hidden="1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hidden="1" customHeight="1">
      <c r="A11" s="33"/>
      <c r="B11" s="38"/>
      <c r="C11" s="33"/>
      <c r="D11" s="111" t="s">
        <v>18</v>
      </c>
      <c r="E11" s="33"/>
      <c r="F11" s="112" t="s">
        <v>19</v>
      </c>
      <c r="G11" s="33"/>
      <c r="H11" s="33"/>
      <c r="I11" s="111" t="s">
        <v>20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hidden="1" customHeight="1">
      <c r="A12" s="33"/>
      <c r="B12" s="38"/>
      <c r="C12" s="33"/>
      <c r="D12" s="111" t="s">
        <v>21</v>
      </c>
      <c r="E12" s="33"/>
      <c r="F12" s="112" t="s">
        <v>22</v>
      </c>
      <c r="G12" s="33"/>
      <c r="H12" s="33"/>
      <c r="I12" s="111" t="s">
        <v>23</v>
      </c>
      <c r="J12" s="113" t="str">
        <f>'Rekapitulace stavby'!AN8</f>
        <v>10. 2. 2022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hidden="1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hidden="1" customHeight="1">
      <c r="A14" s="33"/>
      <c r="B14" s="38"/>
      <c r="C14" s="33"/>
      <c r="D14" s="111" t="s">
        <v>25</v>
      </c>
      <c r="E14" s="33"/>
      <c r="F14" s="33"/>
      <c r="G14" s="33"/>
      <c r="H14" s="33"/>
      <c r="I14" s="111" t="s">
        <v>26</v>
      </c>
      <c r="J14" s="112" t="s">
        <v>27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hidden="1" customHeight="1">
      <c r="A15" s="33"/>
      <c r="B15" s="38"/>
      <c r="C15" s="33"/>
      <c r="D15" s="33"/>
      <c r="E15" s="112" t="s">
        <v>28</v>
      </c>
      <c r="F15" s="33"/>
      <c r="G15" s="33"/>
      <c r="H15" s="33"/>
      <c r="I15" s="111" t="s">
        <v>29</v>
      </c>
      <c r="J15" s="112" t="s">
        <v>30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hidden="1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hidden="1" customHeight="1">
      <c r="A17" s="33"/>
      <c r="B17" s="38"/>
      <c r="C17" s="33"/>
      <c r="D17" s="111" t="s">
        <v>31</v>
      </c>
      <c r="E17" s="33"/>
      <c r="F17" s="33"/>
      <c r="G17" s="33"/>
      <c r="H17" s="33"/>
      <c r="I17" s="111" t="s">
        <v>26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hidden="1" customHeight="1">
      <c r="A18" s="33"/>
      <c r="B18" s="38"/>
      <c r="C18" s="33"/>
      <c r="D18" s="33"/>
      <c r="E18" s="289" t="str">
        <f>'Rekapitulace stavby'!E14</f>
        <v>Vyplň údaj</v>
      </c>
      <c r="F18" s="290"/>
      <c r="G18" s="290"/>
      <c r="H18" s="290"/>
      <c r="I18" s="111" t="s">
        <v>29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hidden="1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hidden="1" customHeight="1">
      <c r="A20" s="33"/>
      <c r="B20" s="38"/>
      <c r="C20" s="33"/>
      <c r="D20" s="111" t="s">
        <v>33</v>
      </c>
      <c r="E20" s="33"/>
      <c r="F20" s="33"/>
      <c r="G20" s="33"/>
      <c r="H20" s="33"/>
      <c r="I20" s="111" t="s">
        <v>26</v>
      </c>
      <c r="J20" s="112" t="s">
        <v>34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hidden="1" customHeight="1">
      <c r="A21" s="33"/>
      <c r="B21" s="38"/>
      <c r="C21" s="33"/>
      <c r="D21" s="33"/>
      <c r="E21" s="112" t="s">
        <v>35</v>
      </c>
      <c r="F21" s="33"/>
      <c r="G21" s="33"/>
      <c r="H21" s="33"/>
      <c r="I21" s="111" t="s">
        <v>29</v>
      </c>
      <c r="J21" s="112" t="s">
        <v>1</v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hidden="1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hidden="1" customHeight="1">
      <c r="A23" s="33"/>
      <c r="B23" s="38"/>
      <c r="C23" s="33"/>
      <c r="D23" s="111" t="s">
        <v>37</v>
      </c>
      <c r="E23" s="33"/>
      <c r="F23" s="33"/>
      <c r="G23" s="33"/>
      <c r="H23" s="33"/>
      <c r="I23" s="111" t="s">
        <v>26</v>
      </c>
      <c r="J23" s="112" t="s">
        <v>38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hidden="1" customHeight="1">
      <c r="A24" s="33"/>
      <c r="B24" s="38"/>
      <c r="C24" s="33"/>
      <c r="D24" s="33"/>
      <c r="E24" s="112" t="s">
        <v>39</v>
      </c>
      <c r="F24" s="33"/>
      <c r="G24" s="33"/>
      <c r="H24" s="33"/>
      <c r="I24" s="111" t="s">
        <v>29</v>
      </c>
      <c r="J24" s="112" t="s">
        <v>1</v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hidden="1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hidden="1" customHeight="1">
      <c r="A26" s="33"/>
      <c r="B26" s="38"/>
      <c r="C26" s="33"/>
      <c r="D26" s="111" t="s">
        <v>40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35.25" hidden="1" customHeight="1">
      <c r="A27" s="114"/>
      <c r="B27" s="115"/>
      <c r="C27" s="114"/>
      <c r="D27" s="114"/>
      <c r="E27" s="291" t="s">
        <v>105</v>
      </c>
      <c r="F27" s="291"/>
      <c r="G27" s="291"/>
      <c r="H27" s="291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hidden="1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hidden="1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hidden="1" customHeight="1">
      <c r="A30" s="33"/>
      <c r="B30" s="38"/>
      <c r="C30" s="33"/>
      <c r="D30" s="118" t="s">
        <v>42</v>
      </c>
      <c r="E30" s="33"/>
      <c r="F30" s="33"/>
      <c r="G30" s="33"/>
      <c r="H30" s="33"/>
      <c r="I30" s="33"/>
      <c r="J30" s="119">
        <f>ROUND(J119,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hidden="1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hidden="1" customHeight="1">
      <c r="A32" s="33"/>
      <c r="B32" s="38"/>
      <c r="C32" s="33"/>
      <c r="D32" s="33"/>
      <c r="E32" s="33"/>
      <c r="F32" s="120" t="s">
        <v>44</v>
      </c>
      <c r="G32" s="33"/>
      <c r="H32" s="33"/>
      <c r="I32" s="120" t="s">
        <v>43</v>
      </c>
      <c r="J32" s="120" t="s">
        <v>45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hidden="1" customHeight="1">
      <c r="A33" s="33"/>
      <c r="B33" s="38"/>
      <c r="C33" s="33"/>
      <c r="D33" s="121" t="s">
        <v>46</v>
      </c>
      <c r="E33" s="111" t="s">
        <v>47</v>
      </c>
      <c r="F33" s="122">
        <f>ROUND((SUM(BE119:BE238)),  2)</f>
        <v>0</v>
      </c>
      <c r="G33" s="33"/>
      <c r="H33" s="33"/>
      <c r="I33" s="123">
        <v>0.21</v>
      </c>
      <c r="J33" s="122">
        <f>ROUND(((SUM(BE119:BE238))*I33),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hidden="1" customHeight="1">
      <c r="A34" s="33"/>
      <c r="B34" s="38"/>
      <c r="C34" s="33"/>
      <c r="D34" s="33"/>
      <c r="E34" s="111" t="s">
        <v>48</v>
      </c>
      <c r="F34" s="122">
        <f>ROUND((SUM(BF119:BF238)),  2)</f>
        <v>0</v>
      </c>
      <c r="G34" s="33"/>
      <c r="H34" s="33"/>
      <c r="I34" s="123">
        <v>0.15</v>
      </c>
      <c r="J34" s="122">
        <f>ROUND(((SUM(BF119:BF238))*I34),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49</v>
      </c>
      <c r="F35" s="122">
        <f>ROUND((SUM(BG119:BG238)),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50</v>
      </c>
      <c r="F36" s="122">
        <f>ROUND((SUM(BH119:BH238)),  2)</f>
        <v>0</v>
      </c>
      <c r="G36" s="33"/>
      <c r="H36" s="33"/>
      <c r="I36" s="123">
        <v>0.15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51</v>
      </c>
      <c r="F37" s="122">
        <f>ROUND((SUM(BI119:BI238)),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hidden="1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hidden="1" customHeight="1">
      <c r="A39" s="33"/>
      <c r="B39" s="38"/>
      <c r="C39" s="124"/>
      <c r="D39" s="125" t="s">
        <v>52</v>
      </c>
      <c r="E39" s="126"/>
      <c r="F39" s="126"/>
      <c r="G39" s="127" t="s">
        <v>53</v>
      </c>
      <c r="H39" s="128" t="s">
        <v>54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hidden="1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hidden="1" customHeight="1">
      <c r="B41" s="19"/>
      <c r="L41" s="19"/>
    </row>
    <row r="42" spans="1:31" s="1" customFormat="1" ht="14.45" hidden="1" customHeight="1">
      <c r="B42" s="19"/>
      <c r="L42" s="19"/>
    </row>
    <row r="43" spans="1:31" s="1" customFormat="1" ht="14.45" hidden="1" customHeight="1">
      <c r="B43" s="19"/>
      <c r="L43" s="19"/>
    </row>
    <row r="44" spans="1:31" s="1" customFormat="1" ht="14.45" hidden="1" customHeight="1">
      <c r="B44" s="19"/>
      <c r="L44" s="19"/>
    </row>
    <row r="45" spans="1:31" s="1" customFormat="1" ht="14.45" hidden="1" customHeight="1">
      <c r="B45" s="19"/>
      <c r="L45" s="19"/>
    </row>
    <row r="46" spans="1:31" s="1" customFormat="1" ht="14.45" hidden="1" customHeight="1">
      <c r="B46" s="19"/>
      <c r="L46" s="19"/>
    </row>
    <row r="47" spans="1:31" s="1" customFormat="1" ht="14.45" hidden="1" customHeight="1">
      <c r="B47" s="19"/>
      <c r="L47" s="19"/>
    </row>
    <row r="48" spans="1:31" s="1" customFormat="1" ht="14.45" hidden="1" customHeight="1">
      <c r="B48" s="19"/>
      <c r="L48" s="19"/>
    </row>
    <row r="49" spans="1:31" s="1" customFormat="1" ht="14.45" hidden="1" customHeight="1">
      <c r="B49" s="19"/>
      <c r="L49" s="19"/>
    </row>
    <row r="50" spans="1:31" s="2" customFormat="1" ht="14.45" hidden="1" customHeight="1">
      <c r="B50" s="50"/>
      <c r="D50" s="131" t="s">
        <v>55</v>
      </c>
      <c r="E50" s="132"/>
      <c r="F50" s="132"/>
      <c r="G50" s="131" t="s">
        <v>56</v>
      </c>
      <c r="H50" s="132"/>
      <c r="I50" s="132"/>
      <c r="J50" s="132"/>
      <c r="K50" s="132"/>
      <c r="L50" s="50"/>
    </row>
    <row r="51" spans="1:31" ht="11.25" hidden="1">
      <c r="B51" s="19"/>
      <c r="L51" s="19"/>
    </row>
    <row r="52" spans="1:31" ht="11.25" hidden="1">
      <c r="B52" s="19"/>
      <c r="L52" s="19"/>
    </row>
    <row r="53" spans="1:31" ht="11.25" hidden="1">
      <c r="B53" s="19"/>
      <c r="L53" s="19"/>
    </row>
    <row r="54" spans="1:31" ht="11.25" hidden="1">
      <c r="B54" s="19"/>
      <c r="L54" s="19"/>
    </row>
    <row r="55" spans="1:31" ht="11.25" hidden="1">
      <c r="B55" s="19"/>
      <c r="L55" s="19"/>
    </row>
    <row r="56" spans="1:31" ht="11.25" hidden="1">
      <c r="B56" s="19"/>
      <c r="L56" s="19"/>
    </row>
    <row r="57" spans="1:31" ht="11.25" hidden="1">
      <c r="B57" s="19"/>
      <c r="L57" s="19"/>
    </row>
    <row r="58" spans="1:31" ht="11.25" hidden="1">
      <c r="B58" s="19"/>
      <c r="L58" s="19"/>
    </row>
    <row r="59" spans="1:31" ht="11.25" hidden="1">
      <c r="B59" s="19"/>
      <c r="L59" s="19"/>
    </row>
    <row r="60" spans="1:31" ht="11.25" hidden="1">
      <c r="B60" s="19"/>
      <c r="L60" s="19"/>
    </row>
    <row r="61" spans="1:31" s="2" customFormat="1" ht="12.75" hidden="1">
      <c r="A61" s="33"/>
      <c r="B61" s="38"/>
      <c r="C61" s="33"/>
      <c r="D61" s="133" t="s">
        <v>57</v>
      </c>
      <c r="E61" s="134"/>
      <c r="F61" s="135" t="s">
        <v>58</v>
      </c>
      <c r="G61" s="133" t="s">
        <v>57</v>
      </c>
      <c r="H61" s="134"/>
      <c r="I61" s="134"/>
      <c r="J61" s="136" t="s">
        <v>58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 hidden="1">
      <c r="B62" s="19"/>
      <c r="L62" s="19"/>
    </row>
    <row r="63" spans="1:31" ht="11.25" hidden="1">
      <c r="B63" s="19"/>
      <c r="L63" s="19"/>
    </row>
    <row r="64" spans="1:31" ht="11.25" hidden="1">
      <c r="B64" s="19"/>
      <c r="L64" s="19"/>
    </row>
    <row r="65" spans="1:31" s="2" customFormat="1" ht="12.75" hidden="1">
      <c r="A65" s="33"/>
      <c r="B65" s="38"/>
      <c r="C65" s="33"/>
      <c r="D65" s="131" t="s">
        <v>59</v>
      </c>
      <c r="E65" s="137"/>
      <c r="F65" s="137"/>
      <c r="G65" s="131" t="s">
        <v>60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 hidden="1">
      <c r="B66" s="19"/>
      <c r="L66" s="19"/>
    </row>
    <row r="67" spans="1:31" ht="11.25" hidden="1">
      <c r="B67" s="19"/>
      <c r="L67" s="19"/>
    </row>
    <row r="68" spans="1:31" ht="11.25" hidden="1">
      <c r="B68" s="19"/>
      <c r="L68" s="19"/>
    </row>
    <row r="69" spans="1:31" ht="11.25" hidden="1">
      <c r="B69" s="19"/>
      <c r="L69" s="19"/>
    </row>
    <row r="70" spans="1:31" ht="11.25" hidden="1">
      <c r="B70" s="19"/>
      <c r="L70" s="19"/>
    </row>
    <row r="71" spans="1:31" ht="11.25" hidden="1">
      <c r="B71" s="19"/>
      <c r="L71" s="19"/>
    </row>
    <row r="72" spans="1:31" ht="11.25" hidden="1">
      <c r="B72" s="19"/>
      <c r="L72" s="19"/>
    </row>
    <row r="73" spans="1:31" ht="11.25" hidden="1">
      <c r="B73" s="19"/>
      <c r="L73" s="19"/>
    </row>
    <row r="74" spans="1:31" ht="11.25" hidden="1">
      <c r="B74" s="19"/>
      <c r="L74" s="19"/>
    </row>
    <row r="75" spans="1:31" ht="11.25" hidden="1">
      <c r="B75" s="19"/>
      <c r="L75" s="19"/>
    </row>
    <row r="76" spans="1:31" s="2" customFormat="1" ht="12.75" hidden="1">
      <c r="A76" s="33"/>
      <c r="B76" s="38"/>
      <c r="C76" s="33"/>
      <c r="D76" s="133" t="s">
        <v>57</v>
      </c>
      <c r="E76" s="134"/>
      <c r="F76" s="135" t="s">
        <v>58</v>
      </c>
      <c r="G76" s="133" t="s">
        <v>57</v>
      </c>
      <c r="H76" s="134"/>
      <c r="I76" s="134"/>
      <c r="J76" s="136" t="s">
        <v>58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hidden="1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ht="11.25" hidden="1"/>
    <row r="79" spans="1:31" ht="11.25" hidden="1"/>
    <row r="80" spans="1:31" ht="11.25" hidden="1"/>
    <row r="81" spans="1:47" s="2" customFormat="1" ht="6.95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106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92" t="str">
        <f>E7</f>
        <v>ZS-DOBROVSKEHO</v>
      </c>
      <c r="F85" s="293"/>
      <c r="G85" s="293"/>
      <c r="H85" s="293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103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44" t="str">
        <f>E9</f>
        <v>SO-05 - Přípravné práce</v>
      </c>
      <c r="F87" s="294"/>
      <c r="G87" s="294"/>
      <c r="H87" s="294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21</v>
      </c>
      <c r="D89" s="35"/>
      <c r="E89" s="35"/>
      <c r="F89" s="26" t="str">
        <f>F12</f>
        <v>Lanškroun, Kralická</v>
      </c>
      <c r="G89" s="35"/>
      <c r="H89" s="35"/>
      <c r="I89" s="28" t="s">
        <v>23</v>
      </c>
      <c r="J89" s="65" t="str">
        <f>IF(J12="","",J12)</f>
        <v>10. 2. 2022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25</v>
      </c>
      <c r="D91" s="35"/>
      <c r="E91" s="35"/>
      <c r="F91" s="26" t="str">
        <f>E15</f>
        <v>Město Lanškroun</v>
      </c>
      <c r="G91" s="35"/>
      <c r="H91" s="35"/>
      <c r="I91" s="28" t="s">
        <v>33</v>
      </c>
      <c r="J91" s="31" t="str">
        <f>E21</f>
        <v>Ing. Radek Kopecký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31</v>
      </c>
      <c r="D92" s="35"/>
      <c r="E92" s="35"/>
      <c r="F92" s="26" t="str">
        <f>IF(E18="","",E18)</f>
        <v>Vyplň údaj</v>
      </c>
      <c r="G92" s="35"/>
      <c r="H92" s="35"/>
      <c r="I92" s="28" t="s">
        <v>37</v>
      </c>
      <c r="J92" s="31" t="str">
        <f>E24</f>
        <v>Jaroslav Klíma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107</v>
      </c>
      <c r="D94" s="143"/>
      <c r="E94" s="143"/>
      <c r="F94" s="143"/>
      <c r="G94" s="143"/>
      <c r="H94" s="143"/>
      <c r="I94" s="143"/>
      <c r="J94" s="144" t="s">
        <v>108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45" t="s">
        <v>109</v>
      </c>
      <c r="D96" s="35"/>
      <c r="E96" s="35"/>
      <c r="F96" s="35"/>
      <c r="G96" s="35"/>
      <c r="H96" s="35"/>
      <c r="I96" s="35"/>
      <c r="J96" s="83">
        <f>J119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110</v>
      </c>
    </row>
    <row r="97" spans="1:31" s="9" customFormat="1" ht="24.95" customHeight="1">
      <c r="B97" s="146"/>
      <c r="C97" s="147"/>
      <c r="D97" s="148" t="s">
        <v>111</v>
      </c>
      <c r="E97" s="149"/>
      <c r="F97" s="149"/>
      <c r="G97" s="149"/>
      <c r="H97" s="149"/>
      <c r="I97" s="149"/>
      <c r="J97" s="150">
        <f>J120</f>
        <v>0</v>
      </c>
      <c r="K97" s="147"/>
      <c r="L97" s="151"/>
    </row>
    <row r="98" spans="1:31" s="10" customFormat="1" ht="19.899999999999999" customHeight="1">
      <c r="B98" s="152"/>
      <c r="C98" s="153"/>
      <c r="D98" s="154" t="s">
        <v>112</v>
      </c>
      <c r="E98" s="155"/>
      <c r="F98" s="155"/>
      <c r="G98" s="155"/>
      <c r="H98" s="155"/>
      <c r="I98" s="155"/>
      <c r="J98" s="156">
        <f>J121</f>
        <v>0</v>
      </c>
      <c r="K98" s="153"/>
      <c r="L98" s="157"/>
    </row>
    <row r="99" spans="1:31" s="10" customFormat="1" ht="19.899999999999999" customHeight="1">
      <c r="B99" s="152"/>
      <c r="C99" s="153"/>
      <c r="D99" s="154" t="s">
        <v>113</v>
      </c>
      <c r="E99" s="155"/>
      <c r="F99" s="155"/>
      <c r="G99" s="155"/>
      <c r="H99" s="155"/>
      <c r="I99" s="155"/>
      <c r="J99" s="156">
        <f>J232</f>
        <v>0</v>
      </c>
      <c r="K99" s="153"/>
      <c r="L99" s="157"/>
    </row>
    <row r="100" spans="1:31" s="2" customFormat="1" ht="21.75" customHeight="1">
      <c r="A100" s="33"/>
      <c r="B100" s="34"/>
      <c r="C100" s="35"/>
      <c r="D100" s="35"/>
      <c r="E100" s="35"/>
      <c r="F100" s="35"/>
      <c r="G100" s="35"/>
      <c r="H100" s="35"/>
      <c r="I100" s="35"/>
      <c r="J100" s="35"/>
      <c r="K100" s="35"/>
      <c r="L100" s="50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1" spans="1:31" s="2" customFormat="1" ht="6.95" customHeight="1">
      <c r="A101" s="33"/>
      <c r="B101" s="53"/>
      <c r="C101" s="54"/>
      <c r="D101" s="54"/>
      <c r="E101" s="54"/>
      <c r="F101" s="54"/>
      <c r="G101" s="54"/>
      <c r="H101" s="54"/>
      <c r="I101" s="54"/>
      <c r="J101" s="54"/>
      <c r="K101" s="54"/>
      <c r="L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5" spans="1:31" s="2" customFormat="1" ht="6.95" customHeight="1">
      <c r="A105" s="33"/>
      <c r="B105" s="55"/>
      <c r="C105" s="56"/>
      <c r="D105" s="56"/>
      <c r="E105" s="56"/>
      <c r="F105" s="56"/>
      <c r="G105" s="56"/>
      <c r="H105" s="56"/>
      <c r="I105" s="56"/>
      <c r="J105" s="56"/>
      <c r="K105" s="56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24.95" customHeight="1">
      <c r="A106" s="33"/>
      <c r="B106" s="34"/>
      <c r="C106" s="22" t="s">
        <v>114</v>
      </c>
      <c r="D106" s="35"/>
      <c r="E106" s="35"/>
      <c r="F106" s="35"/>
      <c r="G106" s="35"/>
      <c r="H106" s="35"/>
      <c r="I106" s="35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6.95" customHeight="1">
      <c r="A107" s="33"/>
      <c r="B107" s="34"/>
      <c r="C107" s="35"/>
      <c r="D107" s="35"/>
      <c r="E107" s="35"/>
      <c r="F107" s="35"/>
      <c r="G107" s="35"/>
      <c r="H107" s="35"/>
      <c r="I107" s="3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8" t="s">
        <v>16</v>
      </c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5" customHeight="1">
      <c r="A109" s="33"/>
      <c r="B109" s="34"/>
      <c r="C109" s="35"/>
      <c r="D109" s="35"/>
      <c r="E109" s="292" t="str">
        <f>E7</f>
        <v>ZS-DOBROVSKEHO</v>
      </c>
      <c r="F109" s="293"/>
      <c r="G109" s="293"/>
      <c r="H109" s="293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103</v>
      </c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5" customHeight="1">
      <c r="A111" s="33"/>
      <c r="B111" s="34"/>
      <c r="C111" s="35"/>
      <c r="D111" s="35"/>
      <c r="E111" s="244" t="str">
        <f>E9</f>
        <v>SO-05 - Přípravné práce</v>
      </c>
      <c r="F111" s="294"/>
      <c r="G111" s="294"/>
      <c r="H111" s="294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21</v>
      </c>
      <c r="D113" s="35"/>
      <c r="E113" s="35"/>
      <c r="F113" s="26" t="str">
        <f>F12</f>
        <v>Lanškroun, Kralická</v>
      </c>
      <c r="G113" s="35"/>
      <c r="H113" s="35"/>
      <c r="I113" s="28" t="s">
        <v>23</v>
      </c>
      <c r="J113" s="65" t="str">
        <f>IF(J12="","",J12)</f>
        <v>10. 2. 2022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>
      <c r="A114" s="33"/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5.2" customHeight="1">
      <c r="A115" s="33"/>
      <c r="B115" s="34"/>
      <c r="C115" s="28" t="s">
        <v>25</v>
      </c>
      <c r="D115" s="35"/>
      <c r="E115" s="35"/>
      <c r="F115" s="26" t="str">
        <f>E15</f>
        <v>Město Lanškroun</v>
      </c>
      <c r="G115" s="35"/>
      <c r="H115" s="35"/>
      <c r="I115" s="28" t="s">
        <v>33</v>
      </c>
      <c r="J115" s="31" t="str">
        <f>E21</f>
        <v>Ing. Radek Kopecký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5.2" customHeight="1">
      <c r="A116" s="33"/>
      <c r="B116" s="34"/>
      <c r="C116" s="28" t="s">
        <v>31</v>
      </c>
      <c r="D116" s="35"/>
      <c r="E116" s="35"/>
      <c r="F116" s="26" t="str">
        <f>IF(E18="","",E18)</f>
        <v>Vyplň údaj</v>
      </c>
      <c r="G116" s="35"/>
      <c r="H116" s="35"/>
      <c r="I116" s="28" t="s">
        <v>37</v>
      </c>
      <c r="J116" s="31" t="str">
        <f>E24</f>
        <v>Jaroslav Klíma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0.35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11" customFormat="1" ht="29.25" customHeight="1">
      <c r="A118" s="158"/>
      <c r="B118" s="159"/>
      <c r="C118" s="160" t="s">
        <v>115</v>
      </c>
      <c r="D118" s="161" t="s">
        <v>67</v>
      </c>
      <c r="E118" s="161" t="s">
        <v>63</v>
      </c>
      <c r="F118" s="161" t="s">
        <v>64</v>
      </c>
      <c r="G118" s="161" t="s">
        <v>116</v>
      </c>
      <c r="H118" s="161" t="s">
        <v>117</v>
      </c>
      <c r="I118" s="161" t="s">
        <v>118</v>
      </c>
      <c r="J118" s="161" t="s">
        <v>108</v>
      </c>
      <c r="K118" s="162" t="s">
        <v>119</v>
      </c>
      <c r="L118" s="163"/>
      <c r="M118" s="74" t="s">
        <v>1</v>
      </c>
      <c r="N118" s="75" t="s">
        <v>46</v>
      </c>
      <c r="O118" s="75" t="s">
        <v>120</v>
      </c>
      <c r="P118" s="75" t="s">
        <v>121</v>
      </c>
      <c r="Q118" s="75" t="s">
        <v>122</v>
      </c>
      <c r="R118" s="75" t="s">
        <v>123</v>
      </c>
      <c r="S118" s="75" t="s">
        <v>124</v>
      </c>
      <c r="T118" s="76" t="s">
        <v>125</v>
      </c>
      <c r="U118" s="158"/>
      <c r="V118" s="158"/>
      <c r="W118" s="158"/>
      <c r="X118" s="158"/>
      <c r="Y118" s="158"/>
      <c r="Z118" s="158"/>
      <c r="AA118" s="158"/>
      <c r="AB118" s="158"/>
      <c r="AC118" s="158"/>
      <c r="AD118" s="158"/>
      <c r="AE118" s="158"/>
    </row>
    <row r="119" spans="1:65" s="2" customFormat="1" ht="22.9" customHeight="1">
      <c r="A119" s="33"/>
      <c r="B119" s="34"/>
      <c r="C119" s="81" t="s">
        <v>126</v>
      </c>
      <c r="D119" s="35"/>
      <c r="E119" s="35"/>
      <c r="F119" s="35"/>
      <c r="G119" s="35"/>
      <c r="H119" s="35"/>
      <c r="I119" s="35"/>
      <c r="J119" s="164">
        <f>BK119</f>
        <v>0</v>
      </c>
      <c r="K119" s="35"/>
      <c r="L119" s="38"/>
      <c r="M119" s="77"/>
      <c r="N119" s="165"/>
      <c r="O119" s="78"/>
      <c r="P119" s="166">
        <f>P120</f>
        <v>0</v>
      </c>
      <c r="Q119" s="78"/>
      <c r="R119" s="166">
        <f>R120</f>
        <v>0.126</v>
      </c>
      <c r="S119" s="78"/>
      <c r="T119" s="167">
        <f>T120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81</v>
      </c>
      <c r="AU119" s="16" t="s">
        <v>110</v>
      </c>
      <c r="BK119" s="168">
        <f>BK120</f>
        <v>0</v>
      </c>
    </row>
    <row r="120" spans="1:65" s="12" customFormat="1" ht="25.9" customHeight="1">
      <c r="B120" s="169"/>
      <c r="C120" s="170"/>
      <c r="D120" s="171" t="s">
        <v>81</v>
      </c>
      <c r="E120" s="172" t="s">
        <v>127</v>
      </c>
      <c r="F120" s="172" t="s">
        <v>128</v>
      </c>
      <c r="G120" s="170"/>
      <c r="H120" s="170"/>
      <c r="I120" s="173"/>
      <c r="J120" s="174">
        <f>BK120</f>
        <v>0</v>
      </c>
      <c r="K120" s="170"/>
      <c r="L120" s="175"/>
      <c r="M120" s="176"/>
      <c r="N120" s="177"/>
      <c r="O120" s="177"/>
      <c r="P120" s="178">
        <f>P121+P232</f>
        <v>0</v>
      </c>
      <c r="Q120" s="177"/>
      <c r="R120" s="178">
        <f>R121+R232</f>
        <v>0.126</v>
      </c>
      <c r="S120" s="177"/>
      <c r="T120" s="179">
        <f>T121+T232</f>
        <v>0</v>
      </c>
      <c r="AR120" s="180" t="s">
        <v>90</v>
      </c>
      <c r="AT120" s="181" t="s">
        <v>81</v>
      </c>
      <c r="AU120" s="181" t="s">
        <v>82</v>
      </c>
      <c r="AY120" s="180" t="s">
        <v>129</v>
      </c>
      <c r="BK120" s="182">
        <f>BK121+BK232</f>
        <v>0</v>
      </c>
    </row>
    <row r="121" spans="1:65" s="12" customFormat="1" ht="22.9" customHeight="1">
      <c r="B121" s="169"/>
      <c r="C121" s="170"/>
      <c r="D121" s="171" t="s">
        <v>81</v>
      </c>
      <c r="E121" s="183" t="s">
        <v>90</v>
      </c>
      <c r="F121" s="183" t="s">
        <v>130</v>
      </c>
      <c r="G121" s="170"/>
      <c r="H121" s="170"/>
      <c r="I121" s="173"/>
      <c r="J121" s="184">
        <f>BK121</f>
        <v>0</v>
      </c>
      <c r="K121" s="170"/>
      <c r="L121" s="175"/>
      <c r="M121" s="176"/>
      <c r="N121" s="177"/>
      <c r="O121" s="177"/>
      <c r="P121" s="178">
        <f>SUM(P122:P231)</f>
        <v>0</v>
      </c>
      <c r="Q121" s="177"/>
      <c r="R121" s="178">
        <f>SUM(R122:R231)</f>
        <v>0.126</v>
      </c>
      <c r="S121" s="177"/>
      <c r="T121" s="179">
        <f>SUM(T122:T231)</f>
        <v>0</v>
      </c>
      <c r="AR121" s="180" t="s">
        <v>90</v>
      </c>
      <c r="AT121" s="181" t="s">
        <v>81</v>
      </c>
      <c r="AU121" s="181" t="s">
        <v>90</v>
      </c>
      <c r="AY121" s="180" t="s">
        <v>129</v>
      </c>
      <c r="BK121" s="182">
        <f>SUM(BK122:BK231)</f>
        <v>0</v>
      </c>
    </row>
    <row r="122" spans="1:65" s="2" customFormat="1" ht="24.2" customHeight="1">
      <c r="A122" s="33"/>
      <c r="B122" s="34"/>
      <c r="C122" s="185" t="s">
        <v>90</v>
      </c>
      <c r="D122" s="186" t="s">
        <v>131</v>
      </c>
      <c r="E122" s="187" t="s">
        <v>132</v>
      </c>
      <c r="F122" s="188" t="s">
        <v>133</v>
      </c>
      <c r="G122" s="189" t="s">
        <v>134</v>
      </c>
      <c r="H122" s="190">
        <v>30</v>
      </c>
      <c r="I122" s="191"/>
      <c r="J122" s="192">
        <f>ROUND(I122*H122,2)</f>
        <v>0</v>
      </c>
      <c r="K122" s="188" t="s">
        <v>135</v>
      </c>
      <c r="L122" s="38"/>
      <c r="M122" s="193" t="s">
        <v>1</v>
      </c>
      <c r="N122" s="194" t="s">
        <v>47</v>
      </c>
      <c r="O122" s="70"/>
      <c r="P122" s="195">
        <f>O122*H122</f>
        <v>0</v>
      </c>
      <c r="Q122" s="195">
        <v>0</v>
      </c>
      <c r="R122" s="195">
        <f>Q122*H122</f>
        <v>0</v>
      </c>
      <c r="S122" s="195">
        <v>0</v>
      </c>
      <c r="T122" s="196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97" t="s">
        <v>136</v>
      </c>
      <c r="AT122" s="197" t="s">
        <v>131</v>
      </c>
      <c r="AU122" s="197" t="s">
        <v>92</v>
      </c>
      <c r="AY122" s="16" t="s">
        <v>129</v>
      </c>
      <c r="BE122" s="198">
        <f>IF(N122="základní",J122,0)</f>
        <v>0</v>
      </c>
      <c r="BF122" s="198">
        <f>IF(N122="snížená",J122,0)</f>
        <v>0</v>
      </c>
      <c r="BG122" s="198">
        <f>IF(N122="zákl. přenesená",J122,0)</f>
        <v>0</v>
      </c>
      <c r="BH122" s="198">
        <f>IF(N122="sníž. přenesená",J122,0)</f>
        <v>0</v>
      </c>
      <c r="BI122" s="198">
        <f>IF(N122="nulová",J122,0)</f>
        <v>0</v>
      </c>
      <c r="BJ122" s="16" t="s">
        <v>90</v>
      </c>
      <c r="BK122" s="198">
        <f>ROUND(I122*H122,2)</f>
        <v>0</v>
      </c>
      <c r="BL122" s="16" t="s">
        <v>136</v>
      </c>
      <c r="BM122" s="197" t="s">
        <v>137</v>
      </c>
    </row>
    <row r="123" spans="1:65" s="2" customFormat="1" ht="11.25">
      <c r="A123" s="33"/>
      <c r="B123" s="34"/>
      <c r="C123" s="35"/>
      <c r="D123" s="199" t="s">
        <v>138</v>
      </c>
      <c r="E123" s="35"/>
      <c r="F123" s="200" t="s">
        <v>139</v>
      </c>
      <c r="G123" s="35"/>
      <c r="H123" s="35"/>
      <c r="I123" s="201"/>
      <c r="J123" s="35"/>
      <c r="K123" s="35"/>
      <c r="L123" s="38"/>
      <c r="M123" s="202"/>
      <c r="N123" s="203"/>
      <c r="O123" s="70"/>
      <c r="P123" s="70"/>
      <c r="Q123" s="70"/>
      <c r="R123" s="70"/>
      <c r="S123" s="70"/>
      <c r="T123" s="71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138</v>
      </c>
      <c r="AU123" s="16" t="s">
        <v>92</v>
      </c>
    </row>
    <row r="124" spans="1:65" s="13" customFormat="1" ht="11.25">
      <c r="B124" s="204"/>
      <c r="C124" s="205"/>
      <c r="D124" s="206" t="s">
        <v>140</v>
      </c>
      <c r="E124" s="207" t="s">
        <v>1</v>
      </c>
      <c r="F124" s="208" t="s">
        <v>141</v>
      </c>
      <c r="G124" s="205"/>
      <c r="H124" s="209">
        <v>30</v>
      </c>
      <c r="I124" s="210"/>
      <c r="J124" s="205"/>
      <c r="K124" s="205"/>
      <c r="L124" s="211"/>
      <c r="M124" s="212"/>
      <c r="N124" s="213"/>
      <c r="O124" s="213"/>
      <c r="P124" s="213"/>
      <c r="Q124" s="213"/>
      <c r="R124" s="213"/>
      <c r="S124" s="213"/>
      <c r="T124" s="214"/>
      <c r="AT124" s="215" t="s">
        <v>140</v>
      </c>
      <c r="AU124" s="215" t="s">
        <v>92</v>
      </c>
      <c r="AV124" s="13" t="s">
        <v>92</v>
      </c>
      <c r="AW124" s="13" t="s">
        <v>36</v>
      </c>
      <c r="AX124" s="13" t="s">
        <v>90</v>
      </c>
      <c r="AY124" s="215" t="s">
        <v>129</v>
      </c>
    </row>
    <row r="125" spans="1:65" s="2" customFormat="1" ht="16.5" customHeight="1">
      <c r="A125" s="33"/>
      <c r="B125" s="34"/>
      <c r="C125" s="185" t="s">
        <v>92</v>
      </c>
      <c r="D125" s="186" t="s">
        <v>131</v>
      </c>
      <c r="E125" s="187" t="s">
        <v>142</v>
      </c>
      <c r="F125" s="188" t="s">
        <v>143</v>
      </c>
      <c r="G125" s="189" t="s">
        <v>144</v>
      </c>
      <c r="H125" s="190">
        <v>5</v>
      </c>
      <c r="I125" s="191"/>
      <c r="J125" s="192">
        <f>ROUND(I125*H125,2)</f>
        <v>0</v>
      </c>
      <c r="K125" s="188" t="s">
        <v>135</v>
      </c>
      <c r="L125" s="38"/>
      <c r="M125" s="193" t="s">
        <v>1</v>
      </c>
      <c r="N125" s="194" t="s">
        <v>47</v>
      </c>
      <c r="O125" s="70"/>
      <c r="P125" s="195">
        <f>O125*H125</f>
        <v>0</v>
      </c>
      <c r="Q125" s="195">
        <v>0</v>
      </c>
      <c r="R125" s="195">
        <f>Q125*H125</f>
        <v>0</v>
      </c>
      <c r="S125" s="195">
        <v>0</v>
      </c>
      <c r="T125" s="196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97" t="s">
        <v>136</v>
      </c>
      <c r="AT125" s="197" t="s">
        <v>131</v>
      </c>
      <c r="AU125" s="197" t="s">
        <v>92</v>
      </c>
      <c r="AY125" s="16" t="s">
        <v>129</v>
      </c>
      <c r="BE125" s="198">
        <f>IF(N125="základní",J125,0)</f>
        <v>0</v>
      </c>
      <c r="BF125" s="198">
        <f>IF(N125="snížená",J125,0)</f>
        <v>0</v>
      </c>
      <c r="BG125" s="198">
        <f>IF(N125="zákl. přenesená",J125,0)</f>
        <v>0</v>
      </c>
      <c r="BH125" s="198">
        <f>IF(N125="sníž. přenesená",J125,0)</f>
        <v>0</v>
      </c>
      <c r="BI125" s="198">
        <f>IF(N125="nulová",J125,0)</f>
        <v>0</v>
      </c>
      <c r="BJ125" s="16" t="s">
        <v>90</v>
      </c>
      <c r="BK125" s="198">
        <f>ROUND(I125*H125,2)</f>
        <v>0</v>
      </c>
      <c r="BL125" s="16" t="s">
        <v>136</v>
      </c>
      <c r="BM125" s="197" t="s">
        <v>145</v>
      </c>
    </row>
    <row r="126" spans="1:65" s="2" customFormat="1" ht="11.25">
      <c r="A126" s="33"/>
      <c r="B126" s="34"/>
      <c r="C126" s="35"/>
      <c r="D126" s="199" t="s">
        <v>138</v>
      </c>
      <c r="E126" s="35"/>
      <c r="F126" s="200" t="s">
        <v>146</v>
      </c>
      <c r="G126" s="35"/>
      <c r="H126" s="35"/>
      <c r="I126" s="201"/>
      <c r="J126" s="35"/>
      <c r="K126" s="35"/>
      <c r="L126" s="38"/>
      <c r="M126" s="202"/>
      <c r="N126" s="203"/>
      <c r="O126" s="70"/>
      <c r="P126" s="70"/>
      <c r="Q126" s="70"/>
      <c r="R126" s="70"/>
      <c r="S126" s="70"/>
      <c r="T126" s="71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138</v>
      </c>
      <c r="AU126" s="16" t="s">
        <v>92</v>
      </c>
    </row>
    <row r="127" spans="1:65" s="13" customFormat="1" ht="11.25">
      <c r="B127" s="204"/>
      <c r="C127" s="205"/>
      <c r="D127" s="206" t="s">
        <v>140</v>
      </c>
      <c r="E127" s="207" t="s">
        <v>1</v>
      </c>
      <c r="F127" s="208" t="s">
        <v>147</v>
      </c>
      <c r="G127" s="205"/>
      <c r="H127" s="209">
        <v>5</v>
      </c>
      <c r="I127" s="210"/>
      <c r="J127" s="205"/>
      <c r="K127" s="205"/>
      <c r="L127" s="211"/>
      <c r="M127" s="212"/>
      <c r="N127" s="213"/>
      <c r="O127" s="213"/>
      <c r="P127" s="213"/>
      <c r="Q127" s="213"/>
      <c r="R127" s="213"/>
      <c r="S127" s="213"/>
      <c r="T127" s="214"/>
      <c r="AT127" s="215" t="s">
        <v>140</v>
      </c>
      <c r="AU127" s="215" t="s">
        <v>92</v>
      </c>
      <c r="AV127" s="13" t="s">
        <v>92</v>
      </c>
      <c r="AW127" s="13" t="s">
        <v>36</v>
      </c>
      <c r="AX127" s="13" t="s">
        <v>90</v>
      </c>
      <c r="AY127" s="215" t="s">
        <v>129</v>
      </c>
    </row>
    <row r="128" spans="1:65" s="2" customFormat="1" ht="16.5" customHeight="1">
      <c r="A128" s="33"/>
      <c r="B128" s="34"/>
      <c r="C128" s="185" t="s">
        <v>148</v>
      </c>
      <c r="D128" s="186" t="s">
        <v>131</v>
      </c>
      <c r="E128" s="187" t="s">
        <v>149</v>
      </c>
      <c r="F128" s="188" t="s">
        <v>150</v>
      </c>
      <c r="G128" s="189" t="s">
        <v>144</v>
      </c>
      <c r="H128" s="190">
        <v>4</v>
      </c>
      <c r="I128" s="191"/>
      <c r="J128" s="192">
        <f>ROUND(I128*H128,2)</f>
        <v>0</v>
      </c>
      <c r="K128" s="188" t="s">
        <v>135</v>
      </c>
      <c r="L128" s="38"/>
      <c r="M128" s="193" t="s">
        <v>1</v>
      </c>
      <c r="N128" s="194" t="s">
        <v>47</v>
      </c>
      <c r="O128" s="70"/>
      <c r="P128" s="195">
        <f>O128*H128</f>
        <v>0</v>
      </c>
      <c r="Q128" s="195">
        <v>0</v>
      </c>
      <c r="R128" s="195">
        <f>Q128*H128</f>
        <v>0</v>
      </c>
      <c r="S128" s="195">
        <v>0</v>
      </c>
      <c r="T128" s="196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97" t="s">
        <v>136</v>
      </c>
      <c r="AT128" s="197" t="s">
        <v>131</v>
      </c>
      <c r="AU128" s="197" t="s">
        <v>92</v>
      </c>
      <c r="AY128" s="16" t="s">
        <v>129</v>
      </c>
      <c r="BE128" s="198">
        <f>IF(N128="základní",J128,0)</f>
        <v>0</v>
      </c>
      <c r="BF128" s="198">
        <f>IF(N128="snížená",J128,0)</f>
        <v>0</v>
      </c>
      <c r="BG128" s="198">
        <f>IF(N128="zákl. přenesená",J128,0)</f>
        <v>0</v>
      </c>
      <c r="BH128" s="198">
        <f>IF(N128="sníž. přenesená",J128,0)</f>
        <v>0</v>
      </c>
      <c r="BI128" s="198">
        <f>IF(N128="nulová",J128,0)</f>
        <v>0</v>
      </c>
      <c r="BJ128" s="16" t="s">
        <v>90</v>
      </c>
      <c r="BK128" s="198">
        <f>ROUND(I128*H128,2)</f>
        <v>0</v>
      </c>
      <c r="BL128" s="16" t="s">
        <v>136</v>
      </c>
      <c r="BM128" s="197" t="s">
        <v>151</v>
      </c>
    </row>
    <row r="129" spans="1:65" s="2" customFormat="1" ht="11.25">
      <c r="A129" s="33"/>
      <c r="B129" s="34"/>
      <c r="C129" s="35"/>
      <c r="D129" s="199" t="s">
        <v>138</v>
      </c>
      <c r="E129" s="35"/>
      <c r="F129" s="200" t="s">
        <v>152</v>
      </c>
      <c r="G129" s="35"/>
      <c r="H129" s="35"/>
      <c r="I129" s="201"/>
      <c r="J129" s="35"/>
      <c r="K129" s="35"/>
      <c r="L129" s="38"/>
      <c r="M129" s="202"/>
      <c r="N129" s="203"/>
      <c r="O129" s="70"/>
      <c r="P129" s="70"/>
      <c r="Q129" s="70"/>
      <c r="R129" s="70"/>
      <c r="S129" s="70"/>
      <c r="T129" s="71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138</v>
      </c>
      <c r="AU129" s="16" t="s">
        <v>92</v>
      </c>
    </row>
    <row r="130" spans="1:65" s="13" customFormat="1" ht="11.25">
      <c r="B130" s="204"/>
      <c r="C130" s="205"/>
      <c r="D130" s="206" t="s">
        <v>140</v>
      </c>
      <c r="E130" s="207" t="s">
        <v>1</v>
      </c>
      <c r="F130" s="208" t="s">
        <v>153</v>
      </c>
      <c r="G130" s="205"/>
      <c r="H130" s="209">
        <v>4</v>
      </c>
      <c r="I130" s="210"/>
      <c r="J130" s="205"/>
      <c r="K130" s="205"/>
      <c r="L130" s="211"/>
      <c r="M130" s="212"/>
      <c r="N130" s="213"/>
      <c r="O130" s="213"/>
      <c r="P130" s="213"/>
      <c r="Q130" s="213"/>
      <c r="R130" s="213"/>
      <c r="S130" s="213"/>
      <c r="T130" s="214"/>
      <c r="AT130" s="215" t="s">
        <v>140</v>
      </c>
      <c r="AU130" s="215" t="s">
        <v>92</v>
      </c>
      <c r="AV130" s="13" t="s">
        <v>92</v>
      </c>
      <c r="AW130" s="13" t="s">
        <v>36</v>
      </c>
      <c r="AX130" s="13" t="s">
        <v>90</v>
      </c>
      <c r="AY130" s="215" t="s">
        <v>129</v>
      </c>
    </row>
    <row r="131" spans="1:65" s="2" customFormat="1" ht="16.5" customHeight="1">
      <c r="A131" s="33"/>
      <c r="B131" s="34"/>
      <c r="C131" s="185" t="s">
        <v>136</v>
      </c>
      <c r="D131" s="186" t="s">
        <v>131</v>
      </c>
      <c r="E131" s="187" t="s">
        <v>154</v>
      </c>
      <c r="F131" s="188" t="s">
        <v>155</v>
      </c>
      <c r="G131" s="189" t="s">
        <v>144</v>
      </c>
      <c r="H131" s="190">
        <v>5</v>
      </c>
      <c r="I131" s="191"/>
      <c r="J131" s="192">
        <f>ROUND(I131*H131,2)</f>
        <v>0</v>
      </c>
      <c r="K131" s="188" t="s">
        <v>135</v>
      </c>
      <c r="L131" s="38"/>
      <c r="M131" s="193" t="s">
        <v>1</v>
      </c>
      <c r="N131" s="194" t="s">
        <v>47</v>
      </c>
      <c r="O131" s="70"/>
      <c r="P131" s="195">
        <f>O131*H131</f>
        <v>0</v>
      </c>
      <c r="Q131" s="195">
        <v>0</v>
      </c>
      <c r="R131" s="195">
        <f>Q131*H131</f>
        <v>0</v>
      </c>
      <c r="S131" s="195">
        <v>0</v>
      </c>
      <c r="T131" s="196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97" t="s">
        <v>136</v>
      </c>
      <c r="AT131" s="197" t="s">
        <v>131</v>
      </c>
      <c r="AU131" s="197" t="s">
        <v>92</v>
      </c>
      <c r="AY131" s="16" t="s">
        <v>129</v>
      </c>
      <c r="BE131" s="198">
        <f>IF(N131="základní",J131,0)</f>
        <v>0</v>
      </c>
      <c r="BF131" s="198">
        <f>IF(N131="snížená",J131,0)</f>
        <v>0</v>
      </c>
      <c r="BG131" s="198">
        <f>IF(N131="zákl. přenesená",J131,0)</f>
        <v>0</v>
      </c>
      <c r="BH131" s="198">
        <f>IF(N131="sníž. přenesená",J131,0)</f>
        <v>0</v>
      </c>
      <c r="BI131" s="198">
        <f>IF(N131="nulová",J131,0)</f>
        <v>0</v>
      </c>
      <c r="BJ131" s="16" t="s">
        <v>90</v>
      </c>
      <c r="BK131" s="198">
        <f>ROUND(I131*H131,2)</f>
        <v>0</v>
      </c>
      <c r="BL131" s="16" t="s">
        <v>136</v>
      </c>
      <c r="BM131" s="197" t="s">
        <v>156</v>
      </c>
    </row>
    <row r="132" spans="1:65" s="2" customFormat="1" ht="11.25">
      <c r="A132" s="33"/>
      <c r="B132" s="34"/>
      <c r="C132" s="35"/>
      <c r="D132" s="199" t="s">
        <v>138</v>
      </c>
      <c r="E132" s="35"/>
      <c r="F132" s="200" t="s">
        <v>157</v>
      </c>
      <c r="G132" s="35"/>
      <c r="H132" s="35"/>
      <c r="I132" s="201"/>
      <c r="J132" s="35"/>
      <c r="K132" s="35"/>
      <c r="L132" s="38"/>
      <c r="M132" s="202"/>
      <c r="N132" s="203"/>
      <c r="O132" s="70"/>
      <c r="P132" s="70"/>
      <c r="Q132" s="70"/>
      <c r="R132" s="70"/>
      <c r="S132" s="70"/>
      <c r="T132" s="71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138</v>
      </c>
      <c r="AU132" s="16" t="s">
        <v>92</v>
      </c>
    </row>
    <row r="133" spans="1:65" s="13" customFormat="1" ht="11.25">
      <c r="B133" s="204"/>
      <c r="C133" s="205"/>
      <c r="D133" s="206" t="s">
        <v>140</v>
      </c>
      <c r="E133" s="207" t="s">
        <v>1</v>
      </c>
      <c r="F133" s="208" t="s">
        <v>147</v>
      </c>
      <c r="G133" s="205"/>
      <c r="H133" s="209">
        <v>5</v>
      </c>
      <c r="I133" s="210"/>
      <c r="J133" s="205"/>
      <c r="K133" s="205"/>
      <c r="L133" s="211"/>
      <c r="M133" s="212"/>
      <c r="N133" s="213"/>
      <c r="O133" s="213"/>
      <c r="P133" s="213"/>
      <c r="Q133" s="213"/>
      <c r="R133" s="213"/>
      <c r="S133" s="213"/>
      <c r="T133" s="214"/>
      <c r="AT133" s="215" t="s">
        <v>140</v>
      </c>
      <c r="AU133" s="215" t="s">
        <v>92</v>
      </c>
      <c r="AV133" s="13" t="s">
        <v>92</v>
      </c>
      <c r="AW133" s="13" t="s">
        <v>36</v>
      </c>
      <c r="AX133" s="13" t="s">
        <v>90</v>
      </c>
      <c r="AY133" s="215" t="s">
        <v>129</v>
      </c>
    </row>
    <row r="134" spans="1:65" s="2" customFormat="1" ht="16.5" customHeight="1">
      <c r="A134" s="33"/>
      <c r="B134" s="34"/>
      <c r="C134" s="185" t="s">
        <v>158</v>
      </c>
      <c r="D134" s="186" t="s">
        <v>131</v>
      </c>
      <c r="E134" s="187" t="s">
        <v>159</v>
      </c>
      <c r="F134" s="188" t="s">
        <v>160</v>
      </c>
      <c r="G134" s="189" t="s">
        <v>144</v>
      </c>
      <c r="H134" s="190">
        <v>4</v>
      </c>
      <c r="I134" s="191"/>
      <c r="J134" s="192">
        <f>ROUND(I134*H134,2)</f>
        <v>0</v>
      </c>
      <c r="K134" s="188" t="s">
        <v>135</v>
      </c>
      <c r="L134" s="38"/>
      <c r="M134" s="193" t="s">
        <v>1</v>
      </c>
      <c r="N134" s="194" t="s">
        <v>47</v>
      </c>
      <c r="O134" s="70"/>
      <c r="P134" s="195">
        <f>O134*H134</f>
        <v>0</v>
      </c>
      <c r="Q134" s="195">
        <v>0</v>
      </c>
      <c r="R134" s="195">
        <f>Q134*H134</f>
        <v>0</v>
      </c>
      <c r="S134" s="195">
        <v>0</v>
      </c>
      <c r="T134" s="196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97" t="s">
        <v>136</v>
      </c>
      <c r="AT134" s="197" t="s">
        <v>131</v>
      </c>
      <c r="AU134" s="197" t="s">
        <v>92</v>
      </c>
      <c r="AY134" s="16" t="s">
        <v>129</v>
      </c>
      <c r="BE134" s="198">
        <f>IF(N134="základní",J134,0)</f>
        <v>0</v>
      </c>
      <c r="BF134" s="198">
        <f>IF(N134="snížená",J134,0)</f>
        <v>0</v>
      </c>
      <c r="BG134" s="198">
        <f>IF(N134="zákl. přenesená",J134,0)</f>
        <v>0</v>
      </c>
      <c r="BH134" s="198">
        <f>IF(N134="sníž. přenesená",J134,0)</f>
        <v>0</v>
      </c>
      <c r="BI134" s="198">
        <f>IF(N134="nulová",J134,0)</f>
        <v>0</v>
      </c>
      <c r="BJ134" s="16" t="s">
        <v>90</v>
      </c>
      <c r="BK134" s="198">
        <f>ROUND(I134*H134,2)</f>
        <v>0</v>
      </c>
      <c r="BL134" s="16" t="s">
        <v>136</v>
      </c>
      <c r="BM134" s="197" t="s">
        <v>161</v>
      </c>
    </row>
    <row r="135" spans="1:65" s="2" customFormat="1" ht="11.25">
      <c r="A135" s="33"/>
      <c r="B135" s="34"/>
      <c r="C135" s="35"/>
      <c r="D135" s="199" t="s">
        <v>138</v>
      </c>
      <c r="E135" s="35"/>
      <c r="F135" s="200" t="s">
        <v>162</v>
      </c>
      <c r="G135" s="35"/>
      <c r="H135" s="35"/>
      <c r="I135" s="201"/>
      <c r="J135" s="35"/>
      <c r="K135" s="35"/>
      <c r="L135" s="38"/>
      <c r="M135" s="202"/>
      <c r="N135" s="203"/>
      <c r="O135" s="70"/>
      <c r="P135" s="70"/>
      <c r="Q135" s="70"/>
      <c r="R135" s="70"/>
      <c r="S135" s="70"/>
      <c r="T135" s="71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138</v>
      </c>
      <c r="AU135" s="16" t="s">
        <v>92</v>
      </c>
    </row>
    <row r="136" spans="1:65" s="13" customFormat="1" ht="11.25">
      <c r="B136" s="204"/>
      <c r="C136" s="205"/>
      <c r="D136" s="206" t="s">
        <v>140</v>
      </c>
      <c r="E136" s="207" t="s">
        <v>1</v>
      </c>
      <c r="F136" s="208" t="s">
        <v>153</v>
      </c>
      <c r="G136" s="205"/>
      <c r="H136" s="209">
        <v>4</v>
      </c>
      <c r="I136" s="210"/>
      <c r="J136" s="205"/>
      <c r="K136" s="205"/>
      <c r="L136" s="211"/>
      <c r="M136" s="212"/>
      <c r="N136" s="213"/>
      <c r="O136" s="213"/>
      <c r="P136" s="213"/>
      <c r="Q136" s="213"/>
      <c r="R136" s="213"/>
      <c r="S136" s="213"/>
      <c r="T136" s="214"/>
      <c r="AT136" s="215" t="s">
        <v>140</v>
      </c>
      <c r="AU136" s="215" t="s">
        <v>92</v>
      </c>
      <c r="AV136" s="13" t="s">
        <v>92</v>
      </c>
      <c r="AW136" s="13" t="s">
        <v>36</v>
      </c>
      <c r="AX136" s="13" t="s">
        <v>90</v>
      </c>
      <c r="AY136" s="215" t="s">
        <v>129</v>
      </c>
    </row>
    <row r="137" spans="1:65" s="2" customFormat="1" ht="16.5" customHeight="1">
      <c r="A137" s="33"/>
      <c r="B137" s="34"/>
      <c r="C137" s="185" t="s">
        <v>163</v>
      </c>
      <c r="D137" s="186" t="s">
        <v>131</v>
      </c>
      <c r="E137" s="187" t="s">
        <v>164</v>
      </c>
      <c r="F137" s="188" t="s">
        <v>165</v>
      </c>
      <c r="G137" s="189" t="s">
        <v>134</v>
      </c>
      <c r="H137" s="190">
        <v>2060</v>
      </c>
      <c r="I137" s="191"/>
      <c r="J137" s="192">
        <f>ROUND(I137*H137,2)</f>
        <v>0</v>
      </c>
      <c r="K137" s="188" t="s">
        <v>135</v>
      </c>
      <c r="L137" s="38"/>
      <c r="M137" s="193" t="s">
        <v>1</v>
      </c>
      <c r="N137" s="194" t="s">
        <v>47</v>
      </c>
      <c r="O137" s="70"/>
      <c r="P137" s="195">
        <f>O137*H137</f>
        <v>0</v>
      </c>
      <c r="Q137" s="195">
        <v>0</v>
      </c>
      <c r="R137" s="195">
        <f>Q137*H137</f>
        <v>0</v>
      </c>
      <c r="S137" s="195">
        <v>0</v>
      </c>
      <c r="T137" s="196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97" t="s">
        <v>136</v>
      </c>
      <c r="AT137" s="197" t="s">
        <v>131</v>
      </c>
      <c r="AU137" s="197" t="s">
        <v>92</v>
      </c>
      <c r="AY137" s="16" t="s">
        <v>129</v>
      </c>
      <c r="BE137" s="198">
        <f>IF(N137="základní",J137,0)</f>
        <v>0</v>
      </c>
      <c r="BF137" s="198">
        <f>IF(N137="snížená",J137,0)</f>
        <v>0</v>
      </c>
      <c r="BG137" s="198">
        <f>IF(N137="zákl. přenesená",J137,0)</f>
        <v>0</v>
      </c>
      <c r="BH137" s="198">
        <f>IF(N137="sníž. přenesená",J137,0)</f>
        <v>0</v>
      </c>
      <c r="BI137" s="198">
        <f>IF(N137="nulová",J137,0)</f>
        <v>0</v>
      </c>
      <c r="BJ137" s="16" t="s">
        <v>90</v>
      </c>
      <c r="BK137" s="198">
        <f>ROUND(I137*H137,2)</f>
        <v>0</v>
      </c>
      <c r="BL137" s="16" t="s">
        <v>136</v>
      </c>
      <c r="BM137" s="197" t="s">
        <v>166</v>
      </c>
    </row>
    <row r="138" spans="1:65" s="2" customFormat="1" ht="11.25">
      <c r="A138" s="33"/>
      <c r="B138" s="34"/>
      <c r="C138" s="35"/>
      <c r="D138" s="199" t="s">
        <v>138</v>
      </c>
      <c r="E138" s="35"/>
      <c r="F138" s="200" t="s">
        <v>167</v>
      </c>
      <c r="G138" s="35"/>
      <c r="H138" s="35"/>
      <c r="I138" s="201"/>
      <c r="J138" s="35"/>
      <c r="K138" s="35"/>
      <c r="L138" s="38"/>
      <c r="M138" s="202"/>
      <c r="N138" s="203"/>
      <c r="O138" s="70"/>
      <c r="P138" s="70"/>
      <c r="Q138" s="70"/>
      <c r="R138" s="70"/>
      <c r="S138" s="70"/>
      <c r="T138" s="71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138</v>
      </c>
      <c r="AU138" s="16" t="s">
        <v>92</v>
      </c>
    </row>
    <row r="139" spans="1:65" s="13" customFormat="1" ht="11.25">
      <c r="B139" s="204"/>
      <c r="C139" s="205"/>
      <c r="D139" s="206" t="s">
        <v>140</v>
      </c>
      <c r="E139" s="207" t="s">
        <v>1</v>
      </c>
      <c r="F139" s="208" t="s">
        <v>168</v>
      </c>
      <c r="G139" s="205"/>
      <c r="H139" s="209">
        <v>675</v>
      </c>
      <c r="I139" s="210"/>
      <c r="J139" s="205"/>
      <c r="K139" s="205"/>
      <c r="L139" s="211"/>
      <c r="M139" s="212"/>
      <c r="N139" s="213"/>
      <c r="O139" s="213"/>
      <c r="P139" s="213"/>
      <c r="Q139" s="213"/>
      <c r="R139" s="213"/>
      <c r="S139" s="213"/>
      <c r="T139" s="214"/>
      <c r="AT139" s="215" t="s">
        <v>140</v>
      </c>
      <c r="AU139" s="215" t="s">
        <v>92</v>
      </c>
      <c r="AV139" s="13" t="s">
        <v>92</v>
      </c>
      <c r="AW139" s="13" t="s">
        <v>36</v>
      </c>
      <c r="AX139" s="13" t="s">
        <v>82</v>
      </c>
      <c r="AY139" s="215" t="s">
        <v>129</v>
      </c>
    </row>
    <row r="140" spans="1:65" s="13" customFormat="1" ht="11.25">
      <c r="B140" s="204"/>
      <c r="C140" s="205"/>
      <c r="D140" s="206" t="s">
        <v>140</v>
      </c>
      <c r="E140" s="207" t="s">
        <v>1</v>
      </c>
      <c r="F140" s="208" t="s">
        <v>169</v>
      </c>
      <c r="G140" s="205"/>
      <c r="H140" s="209">
        <v>1385</v>
      </c>
      <c r="I140" s="210"/>
      <c r="J140" s="205"/>
      <c r="K140" s="205"/>
      <c r="L140" s="211"/>
      <c r="M140" s="212"/>
      <c r="N140" s="213"/>
      <c r="O140" s="213"/>
      <c r="P140" s="213"/>
      <c r="Q140" s="213"/>
      <c r="R140" s="213"/>
      <c r="S140" s="213"/>
      <c r="T140" s="214"/>
      <c r="AT140" s="215" t="s">
        <v>140</v>
      </c>
      <c r="AU140" s="215" t="s">
        <v>92</v>
      </c>
      <c r="AV140" s="13" t="s">
        <v>92</v>
      </c>
      <c r="AW140" s="13" t="s">
        <v>36</v>
      </c>
      <c r="AX140" s="13" t="s">
        <v>82</v>
      </c>
      <c r="AY140" s="215" t="s">
        <v>129</v>
      </c>
    </row>
    <row r="141" spans="1:65" s="14" customFormat="1" ht="11.25">
      <c r="B141" s="216"/>
      <c r="C141" s="217"/>
      <c r="D141" s="206" t="s">
        <v>140</v>
      </c>
      <c r="E141" s="218" t="s">
        <v>1</v>
      </c>
      <c r="F141" s="219" t="s">
        <v>170</v>
      </c>
      <c r="G141" s="217"/>
      <c r="H141" s="220">
        <v>2060</v>
      </c>
      <c r="I141" s="221"/>
      <c r="J141" s="217"/>
      <c r="K141" s="217"/>
      <c r="L141" s="222"/>
      <c r="M141" s="223"/>
      <c r="N141" s="224"/>
      <c r="O141" s="224"/>
      <c r="P141" s="224"/>
      <c r="Q141" s="224"/>
      <c r="R141" s="224"/>
      <c r="S141" s="224"/>
      <c r="T141" s="225"/>
      <c r="AT141" s="226" t="s">
        <v>140</v>
      </c>
      <c r="AU141" s="226" t="s">
        <v>92</v>
      </c>
      <c r="AV141" s="14" t="s">
        <v>136</v>
      </c>
      <c r="AW141" s="14" t="s">
        <v>36</v>
      </c>
      <c r="AX141" s="14" t="s">
        <v>90</v>
      </c>
      <c r="AY141" s="226" t="s">
        <v>129</v>
      </c>
    </row>
    <row r="142" spans="1:65" s="2" customFormat="1" ht="21.75" customHeight="1">
      <c r="A142" s="33"/>
      <c r="B142" s="34"/>
      <c r="C142" s="185" t="s">
        <v>171</v>
      </c>
      <c r="D142" s="186" t="s">
        <v>131</v>
      </c>
      <c r="E142" s="187" t="s">
        <v>172</v>
      </c>
      <c r="F142" s="188" t="s">
        <v>173</v>
      </c>
      <c r="G142" s="189" t="s">
        <v>174</v>
      </c>
      <c r="H142" s="190">
        <v>785</v>
      </c>
      <c r="I142" s="191"/>
      <c r="J142" s="192">
        <f>ROUND(I142*H142,2)</f>
        <v>0</v>
      </c>
      <c r="K142" s="188" t="s">
        <v>135</v>
      </c>
      <c r="L142" s="38"/>
      <c r="M142" s="193" t="s">
        <v>1</v>
      </c>
      <c r="N142" s="194" t="s">
        <v>47</v>
      </c>
      <c r="O142" s="70"/>
      <c r="P142" s="195">
        <f>O142*H142</f>
        <v>0</v>
      </c>
      <c r="Q142" s="195">
        <v>0</v>
      </c>
      <c r="R142" s="195">
        <f>Q142*H142</f>
        <v>0</v>
      </c>
      <c r="S142" s="195">
        <v>0</v>
      </c>
      <c r="T142" s="196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97" t="s">
        <v>136</v>
      </c>
      <c r="AT142" s="197" t="s">
        <v>131</v>
      </c>
      <c r="AU142" s="197" t="s">
        <v>92</v>
      </c>
      <c r="AY142" s="16" t="s">
        <v>129</v>
      </c>
      <c r="BE142" s="198">
        <f>IF(N142="základní",J142,0)</f>
        <v>0</v>
      </c>
      <c r="BF142" s="198">
        <f>IF(N142="snížená",J142,0)</f>
        <v>0</v>
      </c>
      <c r="BG142" s="198">
        <f>IF(N142="zákl. přenesená",J142,0)</f>
        <v>0</v>
      </c>
      <c r="BH142" s="198">
        <f>IF(N142="sníž. přenesená",J142,0)</f>
        <v>0</v>
      </c>
      <c r="BI142" s="198">
        <f>IF(N142="nulová",J142,0)</f>
        <v>0</v>
      </c>
      <c r="BJ142" s="16" t="s">
        <v>90</v>
      </c>
      <c r="BK142" s="198">
        <f>ROUND(I142*H142,2)</f>
        <v>0</v>
      </c>
      <c r="BL142" s="16" t="s">
        <v>136</v>
      </c>
      <c r="BM142" s="197" t="s">
        <v>175</v>
      </c>
    </row>
    <row r="143" spans="1:65" s="2" customFormat="1" ht="11.25">
      <c r="A143" s="33"/>
      <c r="B143" s="34"/>
      <c r="C143" s="35"/>
      <c r="D143" s="199" t="s">
        <v>138</v>
      </c>
      <c r="E143" s="35"/>
      <c r="F143" s="200" t="s">
        <v>176</v>
      </c>
      <c r="G143" s="35"/>
      <c r="H143" s="35"/>
      <c r="I143" s="201"/>
      <c r="J143" s="35"/>
      <c r="K143" s="35"/>
      <c r="L143" s="38"/>
      <c r="M143" s="202"/>
      <c r="N143" s="203"/>
      <c r="O143" s="70"/>
      <c r="P143" s="70"/>
      <c r="Q143" s="70"/>
      <c r="R143" s="70"/>
      <c r="S143" s="70"/>
      <c r="T143" s="71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6" t="s">
        <v>138</v>
      </c>
      <c r="AU143" s="16" t="s">
        <v>92</v>
      </c>
    </row>
    <row r="144" spans="1:65" s="13" customFormat="1" ht="11.25">
      <c r="B144" s="204"/>
      <c r="C144" s="205"/>
      <c r="D144" s="206" t="s">
        <v>140</v>
      </c>
      <c r="E144" s="207" t="s">
        <v>1</v>
      </c>
      <c r="F144" s="208" t="s">
        <v>177</v>
      </c>
      <c r="G144" s="205"/>
      <c r="H144" s="209">
        <v>380</v>
      </c>
      <c r="I144" s="210"/>
      <c r="J144" s="205"/>
      <c r="K144" s="205"/>
      <c r="L144" s="211"/>
      <c r="M144" s="212"/>
      <c r="N144" s="213"/>
      <c r="O144" s="213"/>
      <c r="P144" s="213"/>
      <c r="Q144" s="213"/>
      <c r="R144" s="213"/>
      <c r="S144" s="213"/>
      <c r="T144" s="214"/>
      <c r="AT144" s="215" t="s">
        <v>140</v>
      </c>
      <c r="AU144" s="215" t="s">
        <v>92</v>
      </c>
      <c r="AV144" s="13" t="s">
        <v>92</v>
      </c>
      <c r="AW144" s="13" t="s">
        <v>36</v>
      </c>
      <c r="AX144" s="13" t="s">
        <v>82</v>
      </c>
      <c r="AY144" s="215" t="s">
        <v>129</v>
      </c>
    </row>
    <row r="145" spans="1:65" s="13" customFormat="1" ht="11.25">
      <c r="B145" s="204"/>
      <c r="C145" s="205"/>
      <c r="D145" s="206" t="s">
        <v>140</v>
      </c>
      <c r="E145" s="207" t="s">
        <v>1</v>
      </c>
      <c r="F145" s="208" t="s">
        <v>178</v>
      </c>
      <c r="G145" s="205"/>
      <c r="H145" s="209">
        <v>135</v>
      </c>
      <c r="I145" s="210"/>
      <c r="J145" s="205"/>
      <c r="K145" s="205"/>
      <c r="L145" s="211"/>
      <c r="M145" s="212"/>
      <c r="N145" s="213"/>
      <c r="O145" s="213"/>
      <c r="P145" s="213"/>
      <c r="Q145" s="213"/>
      <c r="R145" s="213"/>
      <c r="S145" s="213"/>
      <c r="T145" s="214"/>
      <c r="AT145" s="215" t="s">
        <v>140</v>
      </c>
      <c r="AU145" s="215" t="s">
        <v>92</v>
      </c>
      <c r="AV145" s="13" t="s">
        <v>92</v>
      </c>
      <c r="AW145" s="13" t="s">
        <v>36</v>
      </c>
      <c r="AX145" s="13" t="s">
        <v>82</v>
      </c>
      <c r="AY145" s="215" t="s">
        <v>129</v>
      </c>
    </row>
    <row r="146" spans="1:65" s="13" customFormat="1" ht="11.25">
      <c r="B146" s="204"/>
      <c r="C146" s="205"/>
      <c r="D146" s="206" t="s">
        <v>140</v>
      </c>
      <c r="E146" s="207" t="s">
        <v>1</v>
      </c>
      <c r="F146" s="208" t="s">
        <v>179</v>
      </c>
      <c r="G146" s="205"/>
      <c r="H146" s="209">
        <v>270</v>
      </c>
      <c r="I146" s="210"/>
      <c r="J146" s="205"/>
      <c r="K146" s="205"/>
      <c r="L146" s="211"/>
      <c r="M146" s="212"/>
      <c r="N146" s="213"/>
      <c r="O146" s="213"/>
      <c r="P146" s="213"/>
      <c r="Q146" s="213"/>
      <c r="R146" s="213"/>
      <c r="S146" s="213"/>
      <c r="T146" s="214"/>
      <c r="AT146" s="215" t="s">
        <v>140</v>
      </c>
      <c r="AU146" s="215" t="s">
        <v>92</v>
      </c>
      <c r="AV146" s="13" t="s">
        <v>92</v>
      </c>
      <c r="AW146" s="13" t="s">
        <v>36</v>
      </c>
      <c r="AX146" s="13" t="s">
        <v>82</v>
      </c>
      <c r="AY146" s="215" t="s">
        <v>129</v>
      </c>
    </row>
    <row r="147" spans="1:65" s="14" customFormat="1" ht="11.25">
      <c r="B147" s="216"/>
      <c r="C147" s="217"/>
      <c r="D147" s="206" t="s">
        <v>140</v>
      </c>
      <c r="E147" s="218" t="s">
        <v>1</v>
      </c>
      <c r="F147" s="219" t="s">
        <v>170</v>
      </c>
      <c r="G147" s="217"/>
      <c r="H147" s="220">
        <v>785</v>
      </c>
      <c r="I147" s="221"/>
      <c r="J147" s="217"/>
      <c r="K147" s="217"/>
      <c r="L147" s="222"/>
      <c r="M147" s="223"/>
      <c r="N147" s="224"/>
      <c r="O147" s="224"/>
      <c r="P147" s="224"/>
      <c r="Q147" s="224"/>
      <c r="R147" s="224"/>
      <c r="S147" s="224"/>
      <c r="T147" s="225"/>
      <c r="AT147" s="226" t="s">
        <v>140</v>
      </c>
      <c r="AU147" s="226" t="s">
        <v>92</v>
      </c>
      <c r="AV147" s="14" t="s">
        <v>136</v>
      </c>
      <c r="AW147" s="14" t="s">
        <v>36</v>
      </c>
      <c r="AX147" s="14" t="s">
        <v>90</v>
      </c>
      <c r="AY147" s="226" t="s">
        <v>129</v>
      </c>
    </row>
    <row r="148" spans="1:65" s="2" customFormat="1" ht="21.75" customHeight="1">
      <c r="A148" s="33"/>
      <c r="B148" s="34"/>
      <c r="C148" s="185" t="s">
        <v>180</v>
      </c>
      <c r="D148" s="186" t="s">
        <v>131</v>
      </c>
      <c r="E148" s="187" t="s">
        <v>181</v>
      </c>
      <c r="F148" s="188" t="s">
        <v>182</v>
      </c>
      <c r="G148" s="189" t="s">
        <v>174</v>
      </c>
      <c r="H148" s="190">
        <v>100</v>
      </c>
      <c r="I148" s="191"/>
      <c r="J148" s="192">
        <f>ROUND(I148*H148,2)</f>
        <v>0</v>
      </c>
      <c r="K148" s="188" t="s">
        <v>135</v>
      </c>
      <c r="L148" s="38"/>
      <c r="M148" s="193" t="s">
        <v>1</v>
      </c>
      <c r="N148" s="194" t="s">
        <v>47</v>
      </c>
      <c r="O148" s="70"/>
      <c r="P148" s="195">
        <f>O148*H148</f>
        <v>0</v>
      </c>
      <c r="Q148" s="195">
        <v>0</v>
      </c>
      <c r="R148" s="195">
        <f>Q148*H148</f>
        <v>0</v>
      </c>
      <c r="S148" s="195">
        <v>0</v>
      </c>
      <c r="T148" s="196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97" t="s">
        <v>136</v>
      </c>
      <c r="AT148" s="197" t="s">
        <v>131</v>
      </c>
      <c r="AU148" s="197" t="s">
        <v>92</v>
      </c>
      <c r="AY148" s="16" t="s">
        <v>129</v>
      </c>
      <c r="BE148" s="198">
        <f>IF(N148="základní",J148,0)</f>
        <v>0</v>
      </c>
      <c r="BF148" s="198">
        <f>IF(N148="snížená",J148,0)</f>
        <v>0</v>
      </c>
      <c r="BG148" s="198">
        <f>IF(N148="zákl. přenesená",J148,0)</f>
        <v>0</v>
      </c>
      <c r="BH148" s="198">
        <f>IF(N148="sníž. přenesená",J148,0)</f>
        <v>0</v>
      </c>
      <c r="BI148" s="198">
        <f>IF(N148="nulová",J148,0)</f>
        <v>0</v>
      </c>
      <c r="BJ148" s="16" t="s">
        <v>90</v>
      </c>
      <c r="BK148" s="198">
        <f>ROUND(I148*H148,2)</f>
        <v>0</v>
      </c>
      <c r="BL148" s="16" t="s">
        <v>136</v>
      </c>
      <c r="BM148" s="197" t="s">
        <v>183</v>
      </c>
    </row>
    <row r="149" spans="1:65" s="2" customFormat="1" ht="11.25">
      <c r="A149" s="33"/>
      <c r="B149" s="34"/>
      <c r="C149" s="35"/>
      <c r="D149" s="199" t="s">
        <v>138</v>
      </c>
      <c r="E149" s="35"/>
      <c r="F149" s="200" t="s">
        <v>184</v>
      </c>
      <c r="G149" s="35"/>
      <c r="H149" s="35"/>
      <c r="I149" s="201"/>
      <c r="J149" s="35"/>
      <c r="K149" s="35"/>
      <c r="L149" s="38"/>
      <c r="M149" s="202"/>
      <c r="N149" s="203"/>
      <c r="O149" s="70"/>
      <c r="P149" s="70"/>
      <c r="Q149" s="70"/>
      <c r="R149" s="70"/>
      <c r="S149" s="70"/>
      <c r="T149" s="71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T149" s="16" t="s">
        <v>138</v>
      </c>
      <c r="AU149" s="16" t="s">
        <v>92</v>
      </c>
    </row>
    <row r="150" spans="1:65" s="13" customFormat="1" ht="11.25">
      <c r="B150" s="204"/>
      <c r="C150" s="205"/>
      <c r="D150" s="206" t="s">
        <v>140</v>
      </c>
      <c r="E150" s="207" t="s">
        <v>1</v>
      </c>
      <c r="F150" s="208" t="s">
        <v>185</v>
      </c>
      <c r="G150" s="205"/>
      <c r="H150" s="209">
        <v>100</v>
      </c>
      <c r="I150" s="210"/>
      <c r="J150" s="205"/>
      <c r="K150" s="205"/>
      <c r="L150" s="211"/>
      <c r="M150" s="212"/>
      <c r="N150" s="213"/>
      <c r="O150" s="213"/>
      <c r="P150" s="213"/>
      <c r="Q150" s="213"/>
      <c r="R150" s="213"/>
      <c r="S150" s="213"/>
      <c r="T150" s="214"/>
      <c r="AT150" s="215" t="s">
        <v>140</v>
      </c>
      <c r="AU150" s="215" t="s">
        <v>92</v>
      </c>
      <c r="AV150" s="13" t="s">
        <v>92</v>
      </c>
      <c r="AW150" s="13" t="s">
        <v>36</v>
      </c>
      <c r="AX150" s="13" t="s">
        <v>90</v>
      </c>
      <c r="AY150" s="215" t="s">
        <v>129</v>
      </c>
    </row>
    <row r="151" spans="1:65" s="2" customFormat="1" ht="16.5" customHeight="1">
      <c r="A151" s="33"/>
      <c r="B151" s="34"/>
      <c r="C151" s="185" t="s">
        <v>186</v>
      </c>
      <c r="D151" s="186" t="s">
        <v>131</v>
      </c>
      <c r="E151" s="187" t="s">
        <v>187</v>
      </c>
      <c r="F151" s="188" t="s">
        <v>188</v>
      </c>
      <c r="G151" s="189" t="s">
        <v>134</v>
      </c>
      <c r="H151" s="190">
        <v>150</v>
      </c>
      <c r="I151" s="191"/>
      <c r="J151" s="192">
        <f>ROUND(I151*H151,2)</f>
        <v>0</v>
      </c>
      <c r="K151" s="188" t="s">
        <v>135</v>
      </c>
      <c r="L151" s="38"/>
      <c r="M151" s="193" t="s">
        <v>1</v>
      </c>
      <c r="N151" s="194" t="s">
        <v>47</v>
      </c>
      <c r="O151" s="70"/>
      <c r="P151" s="195">
        <f>O151*H151</f>
        <v>0</v>
      </c>
      <c r="Q151" s="195">
        <v>8.4000000000000003E-4</v>
      </c>
      <c r="R151" s="195">
        <f>Q151*H151</f>
        <v>0.126</v>
      </c>
      <c r="S151" s="195">
        <v>0</v>
      </c>
      <c r="T151" s="196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97" t="s">
        <v>136</v>
      </c>
      <c r="AT151" s="197" t="s">
        <v>131</v>
      </c>
      <c r="AU151" s="197" t="s">
        <v>92</v>
      </c>
      <c r="AY151" s="16" t="s">
        <v>129</v>
      </c>
      <c r="BE151" s="198">
        <f>IF(N151="základní",J151,0)</f>
        <v>0</v>
      </c>
      <c r="BF151" s="198">
        <f>IF(N151="snížená",J151,0)</f>
        <v>0</v>
      </c>
      <c r="BG151" s="198">
        <f>IF(N151="zákl. přenesená",J151,0)</f>
        <v>0</v>
      </c>
      <c r="BH151" s="198">
        <f>IF(N151="sníž. přenesená",J151,0)</f>
        <v>0</v>
      </c>
      <c r="BI151" s="198">
        <f>IF(N151="nulová",J151,0)</f>
        <v>0</v>
      </c>
      <c r="BJ151" s="16" t="s">
        <v>90</v>
      </c>
      <c r="BK151" s="198">
        <f>ROUND(I151*H151,2)</f>
        <v>0</v>
      </c>
      <c r="BL151" s="16" t="s">
        <v>136</v>
      </c>
      <c r="BM151" s="197" t="s">
        <v>189</v>
      </c>
    </row>
    <row r="152" spans="1:65" s="2" customFormat="1" ht="11.25">
      <c r="A152" s="33"/>
      <c r="B152" s="34"/>
      <c r="C152" s="35"/>
      <c r="D152" s="199" t="s">
        <v>138</v>
      </c>
      <c r="E152" s="35"/>
      <c r="F152" s="200" t="s">
        <v>190</v>
      </c>
      <c r="G152" s="35"/>
      <c r="H152" s="35"/>
      <c r="I152" s="201"/>
      <c r="J152" s="35"/>
      <c r="K152" s="35"/>
      <c r="L152" s="38"/>
      <c r="M152" s="202"/>
      <c r="N152" s="203"/>
      <c r="O152" s="70"/>
      <c r="P152" s="70"/>
      <c r="Q152" s="70"/>
      <c r="R152" s="70"/>
      <c r="S152" s="70"/>
      <c r="T152" s="71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16" t="s">
        <v>138</v>
      </c>
      <c r="AU152" s="16" t="s">
        <v>92</v>
      </c>
    </row>
    <row r="153" spans="1:65" s="13" customFormat="1" ht="11.25">
      <c r="B153" s="204"/>
      <c r="C153" s="205"/>
      <c r="D153" s="206" t="s">
        <v>140</v>
      </c>
      <c r="E153" s="207" t="s">
        <v>1</v>
      </c>
      <c r="F153" s="208" t="s">
        <v>191</v>
      </c>
      <c r="G153" s="205"/>
      <c r="H153" s="209">
        <v>150</v>
      </c>
      <c r="I153" s="210"/>
      <c r="J153" s="205"/>
      <c r="K153" s="205"/>
      <c r="L153" s="211"/>
      <c r="M153" s="212"/>
      <c r="N153" s="213"/>
      <c r="O153" s="213"/>
      <c r="P153" s="213"/>
      <c r="Q153" s="213"/>
      <c r="R153" s="213"/>
      <c r="S153" s="213"/>
      <c r="T153" s="214"/>
      <c r="AT153" s="215" t="s">
        <v>140</v>
      </c>
      <c r="AU153" s="215" t="s">
        <v>92</v>
      </c>
      <c r="AV153" s="13" t="s">
        <v>92</v>
      </c>
      <c r="AW153" s="13" t="s">
        <v>36</v>
      </c>
      <c r="AX153" s="13" t="s">
        <v>90</v>
      </c>
      <c r="AY153" s="215" t="s">
        <v>129</v>
      </c>
    </row>
    <row r="154" spans="1:65" s="2" customFormat="1" ht="16.5" customHeight="1">
      <c r="A154" s="33"/>
      <c r="B154" s="34"/>
      <c r="C154" s="185" t="s">
        <v>192</v>
      </c>
      <c r="D154" s="186" t="s">
        <v>131</v>
      </c>
      <c r="E154" s="187" t="s">
        <v>193</v>
      </c>
      <c r="F154" s="188" t="s">
        <v>194</v>
      </c>
      <c r="G154" s="189" t="s">
        <v>134</v>
      </c>
      <c r="H154" s="190">
        <v>150</v>
      </c>
      <c r="I154" s="191"/>
      <c r="J154" s="192">
        <f>ROUND(I154*H154,2)</f>
        <v>0</v>
      </c>
      <c r="K154" s="188" t="s">
        <v>135</v>
      </c>
      <c r="L154" s="38"/>
      <c r="M154" s="193" t="s">
        <v>1</v>
      </c>
      <c r="N154" s="194" t="s">
        <v>47</v>
      </c>
      <c r="O154" s="70"/>
      <c r="P154" s="195">
        <f>O154*H154</f>
        <v>0</v>
      </c>
      <c r="Q154" s="195">
        <v>0</v>
      </c>
      <c r="R154" s="195">
        <f>Q154*H154</f>
        <v>0</v>
      </c>
      <c r="S154" s="195">
        <v>0</v>
      </c>
      <c r="T154" s="196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97" t="s">
        <v>136</v>
      </c>
      <c r="AT154" s="197" t="s">
        <v>131</v>
      </c>
      <c r="AU154" s="197" t="s">
        <v>92</v>
      </c>
      <c r="AY154" s="16" t="s">
        <v>129</v>
      </c>
      <c r="BE154" s="198">
        <f>IF(N154="základní",J154,0)</f>
        <v>0</v>
      </c>
      <c r="BF154" s="198">
        <f>IF(N154="snížená",J154,0)</f>
        <v>0</v>
      </c>
      <c r="BG154" s="198">
        <f>IF(N154="zákl. přenesená",J154,0)</f>
        <v>0</v>
      </c>
      <c r="BH154" s="198">
        <f>IF(N154="sníž. přenesená",J154,0)</f>
        <v>0</v>
      </c>
      <c r="BI154" s="198">
        <f>IF(N154="nulová",J154,0)</f>
        <v>0</v>
      </c>
      <c r="BJ154" s="16" t="s">
        <v>90</v>
      </c>
      <c r="BK154" s="198">
        <f>ROUND(I154*H154,2)</f>
        <v>0</v>
      </c>
      <c r="BL154" s="16" t="s">
        <v>136</v>
      </c>
      <c r="BM154" s="197" t="s">
        <v>195</v>
      </c>
    </row>
    <row r="155" spans="1:65" s="2" customFormat="1" ht="11.25">
      <c r="A155" s="33"/>
      <c r="B155" s="34"/>
      <c r="C155" s="35"/>
      <c r="D155" s="199" t="s">
        <v>138</v>
      </c>
      <c r="E155" s="35"/>
      <c r="F155" s="200" t="s">
        <v>196</v>
      </c>
      <c r="G155" s="35"/>
      <c r="H155" s="35"/>
      <c r="I155" s="201"/>
      <c r="J155" s="35"/>
      <c r="K155" s="35"/>
      <c r="L155" s="38"/>
      <c r="M155" s="202"/>
      <c r="N155" s="203"/>
      <c r="O155" s="70"/>
      <c r="P155" s="70"/>
      <c r="Q155" s="70"/>
      <c r="R155" s="70"/>
      <c r="S155" s="70"/>
      <c r="T155" s="71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6" t="s">
        <v>138</v>
      </c>
      <c r="AU155" s="16" t="s">
        <v>92</v>
      </c>
    </row>
    <row r="156" spans="1:65" s="13" customFormat="1" ht="11.25">
      <c r="B156" s="204"/>
      <c r="C156" s="205"/>
      <c r="D156" s="206" t="s">
        <v>140</v>
      </c>
      <c r="E156" s="207" t="s">
        <v>1</v>
      </c>
      <c r="F156" s="208" t="s">
        <v>191</v>
      </c>
      <c r="G156" s="205"/>
      <c r="H156" s="209">
        <v>150</v>
      </c>
      <c r="I156" s="210"/>
      <c r="J156" s="205"/>
      <c r="K156" s="205"/>
      <c r="L156" s="211"/>
      <c r="M156" s="212"/>
      <c r="N156" s="213"/>
      <c r="O156" s="213"/>
      <c r="P156" s="213"/>
      <c r="Q156" s="213"/>
      <c r="R156" s="213"/>
      <c r="S156" s="213"/>
      <c r="T156" s="214"/>
      <c r="AT156" s="215" t="s">
        <v>140</v>
      </c>
      <c r="AU156" s="215" t="s">
        <v>92</v>
      </c>
      <c r="AV156" s="13" t="s">
        <v>92</v>
      </c>
      <c r="AW156" s="13" t="s">
        <v>36</v>
      </c>
      <c r="AX156" s="13" t="s">
        <v>90</v>
      </c>
      <c r="AY156" s="215" t="s">
        <v>129</v>
      </c>
    </row>
    <row r="157" spans="1:65" s="2" customFormat="1" ht="16.5" customHeight="1">
      <c r="A157" s="33"/>
      <c r="B157" s="34"/>
      <c r="C157" s="185" t="s">
        <v>197</v>
      </c>
      <c r="D157" s="186" t="s">
        <v>131</v>
      </c>
      <c r="E157" s="187" t="s">
        <v>198</v>
      </c>
      <c r="F157" s="188" t="s">
        <v>199</v>
      </c>
      <c r="G157" s="189" t="s">
        <v>144</v>
      </c>
      <c r="H157" s="190">
        <v>5</v>
      </c>
      <c r="I157" s="191"/>
      <c r="J157" s="192">
        <f>ROUND(I157*H157,2)</f>
        <v>0</v>
      </c>
      <c r="K157" s="188" t="s">
        <v>135</v>
      </c>
      <c r="L157" s="38"/>
      <c r="M157" s="193" t="s">
        <v>1</v>
      </c>
      <c r="N157" s="194" t="s">
        <v>47</v>
      </c>
      <c r="O157" s="70"/>
      <c r="P157" s="195">
        <f>O157*H157</f>
        <v>0</v>
      </c>
      <c r="Q157" s="195">
        <v>0</v>
      </c>
      <c r="R157" s="195">
        <f>Q157*H157</f>
        <v>0</v>
      </c>
      <c r="S157" s="195">
        <v>0</v>
      </c>
      <c r="T157" s="196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97" t="s">
        <v>136</v>
      </c>
      <c r="AT157" s="197" t="s">
        <v>131</v>
      </c>
      <c r="AU157" s="197" t="s">
        <v>92</v>
      </c>
      <c r="AY157" s="16" t="s">
        <v>129</v>
      </c>
      <c r="BE157" s="198">
        <f>IF(N157="základní",J157,0)</f>
        <v>0</v>
      </c>
      <c r="BF157" s="198">
        <f>IF(N157="snížená",J157,0)</f>
        <v>0</v>
      </c>
      <c r="BG157" s="198">
        <f>IF(N157="zákl. přenesená",J157,0)</f>
        <v>0</v>
      </c>
      <c r="BH157" s="198">
        <f>IF(N157="sníž. přenesená",J157,0)</f>
        <v>0</v>
      </c>
      <c r="BI157" s="198">
        <f>IF(N157="nulová",J157,0)</f>
        <v>0</v>
      </c>
      <c r="BJ157" s="16" t="s">
        <v>90</v>
      </c>
      <c r="BK157" s="198">
        <f>ROUND(I157*H157,2)</f>
        <v>0</v>
      </c>
      <c r="BL157" s="16" t="s">
        <v>136</v>
      </c>
      <c r="BM157" s="197" t="s">
        <v>200</v>
      </c>
    </row>
    <row r="158" spans="1:65" s="2" customFormat="1" ht="11.25">
      <c r="A158" s="33"/>
      <c r="B158" s="34"/>
      <c r="C158" s="35"/>
      <c r="D158" s="199" t="s">
        <v>138</v>
      </c>
      <c r="E158" s="35"/>
      <c r="F158" s="200" t="s">
        <v>201</v>
      </c>
      <c r="G158" s="35"/>
      <c r="H158" s="35"/>
      <c r="I158" s="201"/>
      <c r="J158" s="35"/>
      <c r="K158" s="35"/>
      <c r="L158" s="38"/>
      <c r="M158" s="202"/>
      <c r="N158" s="203"/>
      <c r="O158" s="70"/>
      <c r="P158" s="70"/>
      <c r="Q158" s="70"/>
      <c r="R158" s="70"/>
      <c r="S158" s="70"/>
      <c r="T158" s="71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T158" s="16" t="s">
        <v>138</v>
      </c>
      <c r="AU158" s="16" t="s">
        <v>92</v>
      </c>
    </row>
    <row r="159" spans="1:65" s="13" customFormat="1" ht="11.25">
      <c r="B159" s="204"/>
      <c r="C159" s="205"/>
      <c r="D159" s="206" t="s">
        <v>140</v>
      </c>
      <c r="E159" s="207" t="s">
        <v>1</v>
      </c>
      <c r="F159" s="208" t="s">
        <v>147</v>
      </c>
      <c r="G159" s="205"/>
      <c r="H159" s="209">
        <v>5</v>
      </c>
      <c r="I159" s="210"/>
      <c r="J159" s="205"/>
      <c r="K159" s="205"/>
      <c r="L159" s="211"/>
      <c r="M159" s="212"/>
      <c r="N159" s="213"/>
      <c r="O159" s="213"/>
      <c r="P159" s="213"/>
      <c r="Q159" s="213"/>
      <c r="R159" s="213"/>
      <c r="S159" s="213"/>
      <c r="T159" s="214"/>
      <c r="AT159" s="215" t="s">
        <v>140</v>
      </c>
      <c r="AU159" s="215" t="s">
        <v>92</v>
      </c>
      <c r="AV159" s="13" t="s">
        <v>92</v>
      </c>
      <c r="AW159" s="13" t="s">
        <v>36</v>
      </c>
      <c r="AX159" s="13" t="s">
        <v>90</v>
      </c>
      <c r="AY159" s="215" t="s">
        <v>129</v>
      </c>
    </row>
    <row r="160" spans="1:65" s="2" customFormat="1" ht="16.5" customHeight="1">
      <c r="A160" s="33"/>
      <c r="B160" s="34"/>
      <c r="C160" s="185" t="s">
        <v>202</v>
      </c>
      <c r="D160" s="186" t="s">
        <v>131</v>
      </c>
      <c r="E160" s="187" t="s">
        <v>203</v>
      </c>
      <c r="F160" s="188" t="s">
        <v>204</v>
      </c>
      <c r="G160" s="189" t="s">
        <v>144</v>
      </c>
      <c r="H160" s="190">
        <v>4</v>
      </c>
      <c r="I160" s="191"/>
      <c r="J160" s="192">
        <f>ROUND(I160*H160,2)</f>
        <v>0</v>
      </c>
      <c r="K160" s="188" t="s">
        <v>135</v>
      </c>
      <c r="L160" s="38"/>
      <c r="M160" s="193" t="s">
        <v>1</v>
      </c>
      <c r="N160" s="194" t="s">
        <v>47</v>
      </c>
      <c r="O160" s="70"/>
      <c r="P160" s="195">
        <f>O160*H160</f>
        <v>0</v>
      </c>
      <c r="Q160" s="195">
        <v>0</v>
      </c>
      <c r="R160" s="195">
        <f>Q160*H160</f>
        <v>0</v>
      </c>
      <c r="S160" s="195">
        <v>0</v>
      </c>
      <c r="T160" s="196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97" t="s">
        <v>136</v>
      </c>
      <c r="AT160" s="197" t="s">
        <v>131</v>
      </c>
      <c r="AU160" s="197" t="s">
        <v>92</v>
      </c>
      <c r="AY160" s="16" t="s">
        <v>129</v>
      </c>
      <c r="BE160" s="198">
        <f>IF(N160="základní",J160,0)</f>
        <v>0</v>
      </c>
      <c r="BF160" s="198">
        <f>IF(N160="snížená",J160,0)</f>
        <v>0</v>
      </c>
      <c r="BG160" s="198">
        <f>IF(N160="zákl. přenesená",J160,0)</f>
        <v>0</v>
      </c>
      <c r="BH160" s="198">
        <f>IF(N160="sníž. přenesená",J160,0)</f>
        <v>0</v>
      </c>
      <c r="BI160" s="198">
        <f>IF(N160="nulová",J160,0)</f>
        <v>0</v>
      </c>
      <c r="BJ160" s="16" t="s">
        <v>90</v>
      </c>
      <c r="BK160" s="198">
        <f>ROUND(I160*H160,2)</f>
        <v>0</v>
      </c>
      <c r="BL160" s="16" t="s">
        <v>136</v>
      </c>
      <c r="BM160" s="197" t="s">
        <v>205</v>
      </c>
    </row>
    <row r="161" spans="1:65" s="2" customFormat="1" ht="11.25">
      <c r="A161" s="33"/>
      <c r="B161" s="34"/>
      <c r="C161" s="35"/>
      <c r="D161" s="199" t="s">
        <v>138</v>
      </c>
      <c r="E161" s="35"/>
      <c r="F161" s="200" t="s">
        <v>206</v>
      </c>
      <c r="G161" s="35"/>
      <c r="H161" s="35"/>
      <c r="I161" s="201"/>
      <c r="J161" s="35"/>
      <c r="K161" s="35"/>
      <c r="L161" s="38"/>
      <c r="M161" s="202"/>
      <c r="N161" s="203"/>
      <c r="O161" s="70"/>
      <c r="P161" s="70"/>
      <c r="Q161" s="70"/>
      <c r="R161" s="70"/>
      <c r="S161" s="70"/>
      <c r="T161" s="71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T161" s="16" t="s">
        <v>138</v>
      </c>
      <c r="AU161" s="16" t="s">
        <v>92</v>
      </c>
    </row>
    <row r="162" spans="1:65" s="13" customFormat="1" ht="11.25">
      <c r="B162" s="204"/>
      <c r="C162" s="205"/>
      <c r="D162" s="206" t="s">
        <v>140</v>
      </c>
      <c r="E162" s="207" t="s">
        <v>1</v>
      </c>
      <c r="F162" s="208" t="s">
        <v>153</v>
      </c>
      <c r="G162" s="205"/>
      <c r="H162" s="209">
        <v>4</v>
      </c>
      <c r="I162" s="210"/>
      <c r="J162" s="205"/>
      <c r="K162" s="205"/>
      <c r="L162" s="211"/>
      <c r="M162" s="212"/>
      <c r="N162" s="213"/>
      <c r="O162" s="213"/>
      <c r="P162" s="213"/>
      <c r="Q162" s="213"/>
      <c r="R162" s="213"/>
      <c r="S162" s="213"/>
      <c r="T162" s="214"/>
      <c r="AT162" s="215" t="s">
        <v>140</v>
      </c>
      <c r="AU162" s="215" t="s">
        <v>92</v>
      </c>
      <c r="AV162" s="13" t="s">
        <v>92</v>
      </c>
      <c r="AW162" s="13" t="s">
        <v>36</v>
      </c>
      <c r="AX162" s="13" t="s">
        <v>90</v>
      </c>
      <c r="AY162" s="215" t="s">
        <v>129</v>
      </c>
    </row>
    <row r="163" spans="1:65" s="2" customFormat="1" ht="16.5" customHeight="1">
      <c r="A163" s="33"/>
      <c r="B163" s="34"/>
      <c r="C163" s="185" t="s">
        <v>207</v>
      </c>
      <c r="D163" s="186" t="s">
        <v>131</v>
      </c>
      <c r="E163" s="187" t="s">
        <v>208</v>
      </c>
      <c r="F163" s="188" t="s">
        <v>209</v>
      </c>
      <c r="G163" s="189" t="s">
        <v>144</v>
      </c>
      <c r="H163" s="190">
        <v>5</v>
      </c>
      <c r="I163" s="191"/>
      <c r="J163" s="192">
        <f>ROUND(I163*H163,2)</f>
        <v>0</v>
      </c>
      <c r="K163" s="188" t="s">
        <v>135</v>
      </c>
      <c r="L163" s="38"/>
      <c r="M163" s="193" t="s">
        <v>1</v>
      </c>
      <c r="N163" s="194" t="s">
        <v>47</v>
      </c>
      <c r="O163" s="70"/>
      <c r="P163" s="195">
        <f>O163*H163</f>
        <v>0</v>
      </c>
      <c r="Q163" s="195">
        <v>0</v>
      </c>
      <c r="R163" s="195">
        <f>Q163*H163</f>
        <v>0</v>
      </c>
      <c r="S163" s="195">
        <v>0</v>
      </c>
      <c r="T163" s="196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97" t="s">
        <v>136</v>
      </c>
      <c r="AT163" s="197" t="s">
        <v>131</v>
      </c>
      <c r="AU163" s="197" t="s">
        <v>92</v>
      </c>
      <c r="AY163" s="16" t="s">
        <v>129</v>
      </c>
      <c r="BE163" s="198">
        <f>IF(N163="základní",J163,0)</f>
        <v>0</v>
      </c>
      <c r="BF163" s="198">
        <f>IF(N163="snížená",J163,0)</f>
        <v>0</v>
      </c>
      <c r="BG163" s="198">
        <f>IF(N163="zákl. přenesená",J163,0)</f>
        <v>0</v>
      </c>
      <c r="BH163" s="198">
        <f>IF(N163="sníž. přenesená",J163,0)</f>
        <v>0</v>
      </c>
      <c r="BI163" s="198">
        <f>IF(N163="nulová",J163,0)</f>
        <v>0</v>
      </c>
      <c r="BJ163" s="16" t="s">
        <v>90</v>
      </c>
      <c r="BK163" s="198">
        <f>ROUND(I163*H163,2)</f>
        <v>0</v>
      </c>
      <c r="BL163" s="16" t="s">
        <v>136</v>
      </c>
      <c r="BM163" s="197" t="s">
        <v>210</v>
      </c>
    </row>
    <row r="164" spans="1:65" s="2" customFormat="1" ht="11.25">
      <c r="A164" s="33"/>
      <c r="B164" s="34"/>
      <c r="C164" s="35"/>
      <c r="D164" s="199" t="s">
        <v>138</v>
      </c>
      <c r="E164" s="35"/>
      <c r="F164" s="200" t="s">
        <v>211</v>
      </c>
      <c r="G164" s="35"/>
      <c r="H164" s="35"/>
      <c r="I164" s="201"/>
      <c r="J164" s="35"/>
      <c r="K164" s="35"/>
      <c r="L164" s="38"/>
      <c r="M164" s="202"/>
      <c r="N164" s="203"/>
      <c r="O164" s="70"/>
      <c r="P164" s="70"/>
      <c r="Q164" s="70"/>
      <c r="R164" s="70"/>
      <c r="S164" s="70"/>
      <c r="T164" s="71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T164" s="16" t="s">
        <v>138</v>
      </c>
      <c r="AU164" s="16" t="s">
        <v>92</v>
      </c>
    </row>
    <row r="165" spans="1:65" s="13" customFormat="1" ht="11.25">
      <c r="B165" s="204"/>
      <c r="C165" s="205"/>
      <c r="D165" s="206" t="s">
        <v>140</v>
      </c>
      <c r="E165" s="207" t="s">
        <v>1</v>
      </c>
      <c r="F165" s="208" t="s">
        <v>147</v>
      </c>
      <c r="G165" s="205"/>
      <c r="H165" s="209">
        <v>5</v>
      </c>
      <c r="I165" s="210"/>
      <c r="J165" s="205"/>
      <c r="K165" s="205"/>
      <c r="L165" s="211"/>
      <c r="M165" s="212"/>
      <c r="N165" s="213"/>
      <c r="O165" s="213"/>
      <c r="P165" s="213"/>
      <c r="Q165" s="213"/>
      <c r="R165" s="213"/>
      <c r="S165" s="213"/>
      <c r="T165" s="214"/>
      <c r="AT165" s="215" t="s">
        <v>140</v>
      </c>
      <c r="AU165" s="215" t="s">
        <v>92</v>
      </c>
      <c r="AV165" s="13" t="s">
        <v>92</v>
      </c>
      <c r="AW165" s="13" t="s">
        <v>36</v>
      </c>
      <c r="AX165" s="13" t="s">
        <v>90</v>
      </c>
      <c r="AY165" s="215" t="s">
        <v>129</v>
      </c>
    </row>
    <row r="166" spans="1:65" s="2" customFormat="1" ht="16.5" customHeight="1">
      <c r="A166" s="33"/>
      <c r="B166" s="34"/>
      <c r="C166" s="185" t="s">
        <v>212</v>
      </c>
      <c r="D166" s="186" t="s">
        <v>131</v>
      </c>
      <c r="E166" s="187" t="s">
        <v>213</v>
      </c>
      <c r="F166" s="188" t="s">
        <v>214</v>
      </c>
      <c r="G166" s="189" t="s">
        <v>144</v>
      </c>
      <c r="H166" s="190">
        <v>4</v>
      </c>
      <c r="I166" s="191"/>
      <c r="J166" s="192">
        <f>ROUND(I166*H166,2)</f>
        <v>0</v>
      </c>
      <c r="K166" s="188" t="s">
        <v>135</v>
      </c>
      <c r="L166" s="38"/>
      <c r="M166" s="193" t="s">
        <v>1</v>
      </c>
      <c r="N166" s="194" t="s">
        <v>47</v>
      </c>
      <c r="O166" s="70"/>
      <c r="P166" s="195">
        <f>O166*H166</f>
        <v>0</v>
      </c>
      <c r="Q166" s="195">
        <v>0</v>
      </c>
      <c r="R166" s="195">
        <f>Q166*H166</f>
        <v>0</v>
      </c>
      <c r="S166" s="195">
        <v>0</v>
      </c>
      <c r="T166" s="196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97" t="s">
        <v>136</v>
      </c>
      <c r="AT166" s="197" t="s">
        <v>131</v>
      </c>
      <c r="AU166" s="197" t="s">
        <v>92</v>
      </c>
      <c r="AY166" s="16" t="s">
        <v>129</v>
      </c>
      <c r="BE166" s="198">
        <f>IF(N166="základní",J166,0)</f>
        <v>0</v>
      </c>
      <c r="BF166" s="198">
        <f>IF(N166="snížená",J166,0)</f>
        <v>0</v>
      </c>
      <c r="BG166" s="198">
        <f>IF(N166="zákl. přenesená",J166,0)</f>
        <v>0</v>
      </c>
      <c r="BH166" s="198">
        <f>IF(N166="sníž. přenesená",J166,0)</f>
        <v>0</v>
      </c>
      <c r="BI166" s="198">
        <f>IF(N166="nulová",J166,0)</f>
        <v>0</v>
      </c>
      <c r="BJ166" s="16" t="s">
        <v>90</v>
      </c>
      <c r="BK166" s="198">
        <f>ROUND(I166*H166,2)</f>
        <v>0</v>
      </c>
      <c r="BL166" s="16" t="s">
        <v>136</v>
      </c>
      <c r="BM166" s="197" t="s">
        <v>215</v>
      </c>
    </row>
    <row r="167" spans="1:65" s="2" customFormat="1" ht="11.25">
      <c r="A167" s="33"/>
      <c r="B167" s="34"/>
      <c r="C167" s="35"/>
      <c r="D167" s="199" t="s">
        <v>138</v>
      </c>
      <c r="E167" s="35"/>
      <c r="F167" s="200" t="s">
        <v>216</v>
      </c>
      <c r="G167" s="35"/>
      <c r="H167" s="35"/>
      <c r="I167" s="201"/>
      <c r="J167" s="35"/>
      <c r="K167" s="35"/>
      <c r="L167" s="38"/>
      <c r="M167" s="202"/>
      <c r="N167" s="203"/>
      <c r="O167" s="70"/>
      <c r="P167" s="70"/>
      <c r="Q167" s="70"/>
      <c r="R167" s="70"/>
      <c r="S167" s="70"/>
      <c r="T167" s="71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T167" s="16" t="s">
        <v>138</v>
      </c>
      <c r="AU167" s="16" t="s">
        <v>92</v>
      </c>
    </row>
    <row r="168" spans="1:65" s="13" customFormat="1" ht="11.25">
      <c r="B168" s="204"/>
      <c r="C168" s="205"/>
      <c r="D168" s="206" t="s">
        <v>140</v>
      </c>
      <c r="E168" s="207" t="s">
        <v>1</v>
      </c>
      <c r="F168" s="208" t="s">
        <v>153</v>
      </c>
      <c r="G168" s="205"/>
      <c r="H168" s="209">
        <v>4</v>
      </c>
      <c r="I168" s="210"/>
      <c r="J168" s="205"/>
      <c r="K168" s="205"/>
      <c r="L168" s="211"/>
      <c r="M168" s="212"/>
      <c r="N168" s="213"/>
      <c r="O168" s="213"/>
      <c r="P168" s="213"/>
      <c r="Q168" s="213"/>
      <c r="R168" s="213"/>
      <c r="S168" s="213"/>
      <c r="T168" s="214"/>
      <c r="AT168" s="215" t="s">
        <v>140</v>
      </c>
      <c r="AU168" s="215" t="s">
        <v>92</v>
      </c>
      <c r="AV168" s="13" t="s">
        <v>92</v>
      </c>
      <c r="AW168" s="13" t="s">
        <v>36</v>
      </c>
      <c r="AX168" s="13" t="s">
        <v>90</v>
      </c>
      <c r="AY168" s="215" t="s">
        <v>129</v>
      </c>
    </row>
    <row r="169" spans="1:65" s="2" customFormat="1" ht="16.5" customHeight="1">
      <c r="A169" s="33"/>
      <c r="B169" s="34"/>
      <c r="C169" s="185" t="s">
        <v>8</v>
      </c>
      <c r="D169" s="186" t="s">
        <v>131</v>
      </c>
      <c r="E169" s="187" t="s">
        <v>217</v>
      </c>
      <c r="F169" s="188" t="s">
        <v>218</v>
      </c>
      <c r="G169" s="189" t="s">
        <v>144</v>
      </c>
      <c r="H169" s="190">
        <v>5</v>
      </c>
      <c r="I169" s="191"/>
      <c r="J169" s="192">
        <f>ROUND(I169*H169,2)</f>
        <v>0</v>
      </c>
      <c r="K169" s="188" t="s">
        <v>135</v>
      </c>
      <c r="L169" s="38"/>
      <c r="M169" s="193" t="s">
        <v>1</v>
      </c>
      <c r="N169" s="194" t="s">
        <v>47</v>
      </c>
      <c r="O169" s="70"/>
      <c r="P169" s="195">
        <f>O169*H169</f>
        <v>0</v>
      </c>
      <c r="Q169" s="195">
        <v>0</v>
      </c>
      <c r="R169" s="195">
        <f>Q169*H169</f>
        <v>0</v>
      </c>
      <c r="S169" s="195">
        <v>0</v>
      </c>
      <c r="T169" s="196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97" t="s">
        <v>136</v>
      </c>
      <c r="AT169" s="197" t="s">
        <v>131</v>
      </c>
      <c r="AU169" s="197" t="s">
        <v>92</v>
      </c>
      <c r="AY169" s="16" t="s">
        <v>129</v>
      </c>
      <c r="BE169" s="198">
        <f>IF(N169="základní",J169,0)</f>
        <v>0</v>
      </c>
      <c r="BF169" s="198">
        <f>IF(N169="snížená",J169,0)</f>
        <v>0</v>
      </c>
      <c r="BG169" s="198">
        <f>IF(N169="zákl. přenesená",J169,0)</f>
        <v>0</v>
      </c>
      <c r="BH169" s="198">
        <f>IF(N169="sníž. přenesená",J169,0)</f>
        <v>0</v>
      </c>
      <c r="BI169" s="198">
        <f>IF(N169="nulová",J169,0)</f>
        <v>0</v>
      </c>
      <c r="BJ169" s="16" t="s">
        <v>90</v>
      </c>
      <c r="BK169" s="198">
        <f>ROUND(I169*H169,2)</f>
        <v>0</v>
      </c>
      <c r="BL169" s="16" t="s">
        <v>136</v>
      </c>
      <c r="BM169" s="197" t="s">
        <v>219</v>
      </c>
    </row>
    <row r="170" spans="1:65" s="2" customFormat="1" ht="11.25">
      <c r="A170" s="33"/>
      <c r="B170" s="34"/>
      <c r="C170" s="35"/>
      <c r="D170" s="199" t="s">
        <v>138</v>
      </c>
      <c r="E170" s="35"/>
      <c r="F170" s="200" t="s">
        <v>220</v>
      </c>
      <c r="G170" s="35"/>
      <c r="H170" s="35"/>
      <c r="I170" s="201"/>
      <c r="J170" s="35"/>
      <c r="K170" s="35"/>
      <c r="L170" s="38"/>
      <c r="M170" s="202"/>
      <c r="N170" s="203"/>
      <c r="O170" s="70"/>
      <c r="P170" s="70"/>
      <c r="Q170" s="70"/>
      <c r="R170" s="70"/>
      <c r="S170" s="70"/>
      <c r="T170" s="71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T170" s="16" t="s">
        <v>138</v>
      </c>
      <c r="AU170" s="16" t="s">
        <v>92</v>
      </c>
    </row>
    <row r="171" spans="1:65" s="13" customFormat="1" ht="11.25">
      <c r="B171" s="204"/>
      <c r="C171" s="205"/>
      <c r="D171" s="206" t="s">
        <v>140</v>
      </c>
      <c r="E171" s="207" t="s">
        <v>1</v>
      </c>
      <c r="F171" s="208" t="s">
        <v>147</v>
      </c>
      <c r="G171" s="205"/>
      <c r="H171" s="209">
        <v>5</v>
      </c>
      <c r="I171" s="210"/>
      <c r="J171" s="205"/>
      <c r="K171" s="205"/>
      <c r="L171" s="211"/>
      <c r="M171" s="212"/>
      <c r="N171" s="213"/>
      <c r="O171" s="213"/>
      <c r="P171" s="213"/>
      <c r="Q171" s="213"/>
      <c r="R171" s="213"/>
      <c r="S171" s="213"/>
      <c r="T171" s="214"/>
      <c r="AT171" s="215" t="s">
        <v>140</v>
      </c>
      <c r="AU171" s="215" t="s">
        <v>92</v>
      </c>
      <c r="AV171" s="13" t="s">
        <v>92</v>
      </c>
      <c r="AW171" s="13" t="s">
        <v>36</v>
      </c>
      <c r="AX171" s="13" t="s">
        <v>90</v>
      </c>
      <c r="AY171" s="215" t="s">
        <v>129</v>
      </c>
    </row>
    <row r="172" spans="1:65" s="2" customFormat="1" ht="16.5" customHeight="1">
      <c r="A172" s="33"/>
      <c r="B172" s="34"/>
      <c r="C172" s="185" t="s">
        <v>221</v>
      </c>
      <c r="D172" s="186" t="s">
        <v>131</v>
      </c>
      <c r="E172" s="187" t="s">
        <v>222</v>
      </c>
      <c r="F172" s="188" t="s">
        <v>223</v>
      </c>
      <c r="G172" s="189" t="s">
        <v>144</v>
      </c>
      <c r="H172" s="190">
        <v>4</v>
      </c>
      <c r="I172" s="191"/>
      <c r="J172" s="192">
        <f>ROUND(I172*H172,2)</f>
        <v>0</v>
      </c>
      <c r="K172" s="188" t="s">
        <v>135</v>
      </c>
      <c r="L172" s="38"/>
      <c r="M172" s="193" t="s">
        <v>1</v>
      </c>
      <c r="N172" s="194" t="s">
        <v>47</v>
      </c>
      <c r="O172" s="70"/>
      <c r="P172" s="195">
        <f>O172*H172</f>
        <v>0</v>
      </c>
      <c r="Q172" s="195">
        <v>0</v>
      </c>
      <c r="R172" s="195">
        <f>Q172*H172</f>
        <v>0</v>
      </c>
      <c r="S172" s="195">
        <v>0</v>
      </c>
      <c r="T172" s="196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97" t="s">
        <v>136</v>
      </c>
      <c r="AT172" s="197" t="s">
        <v>131</v>
      </c>
      <c r="AU172" s="197" t="s">
        <v>92</v>
      </c>
      <c r="AY172" s="16" t="s">
        <v>129</v>
      </c>
      <c r="BE172" s="198">
        <f>IF(N172="základní",J172,0)</f>
        <v>0</v>
      </c>
      <c r="BF172" s="198">
        <f>IF(N172="snížená",J172,0)</f>
        <v>0</v>
      </c>
      <c r="BG172" s="198">
        <f>IF(N172="zákl. přenesená",J172,0)</f>
        <v>0</v>
      </c>
      <c r="BH172" s="198">
        <f>IF(N172="sníž. přenesená",J172,0)</f>
        <v>0</v>
      </c>
      <c r="BI172" s="198">
        <f>IF(N172="nulová",J172,0)</f>
        <v>0</v>
      </c>
      <c r="BJ172" s="16" t="s">
        <v>90</v>
      </c>
      <c r="BK172" s="198">
        <f>ROUND(I172*H172,2)</f>
        <v>0</v>
      </c>
      <c r="BL172" s="16" t="s">
        <v>136</v>
      </c>
      <c r="BM172" s="197" t="s">
        <v>224</v>
      </c>
    </row>
    <row r="173" spans="1:65" s="2" customFormat="1" ht="11.25">
      <c r="A173" s="33"/>
      <c r="B173" s="34"/>
      <c r="C173" s="35"/>
      <c r="D173" s="199" t="s">
        <v>138</v>
      </c>
      <c r="E173" s="35"/>
      <c r="F173" s="200" t="s">
        <v>225</v>
      </c>
      <c r="G173" s="35"/>
      <c r="H173" s="35"/>
      <c r="I173" s="201"/>
      <c r="J173" s="35"/>
      <c r="K173" s="35"/>
      <c r="L173" s="38"/>
      <c r="M173" s="202"/>
      <c r="N173" s="203"/>
      <c r="O173" s="70"/>
      <c r="P173" s="70"/>
      <c r="Q173" s="70"/>
      <c r="R173" s="70"/>
      <c r="S173" s="70"/>
      <c r="T173" s="71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T173" s="16" t="s">
        <v>138</v>
      </c>
      <c r="AU173" s="16" t="s">
        <v>92</v>
      </c>
    </row>
    <row r="174" spans="1:65" s="13" customFormat="1" ht="11.25">
      <c r="B174" s="204"/>
      <c r="C174" s="205"/>
      <c r="D174" s="206" t="s">
        <v>140</v>
      </c>
      <c r="E174" s="207" t="s">
        <v>1</v>
      </c>
      <c r="F174" s="208" t="s">
        <v>153</v>
      </c>
      <c r="G174" s="205"/>
      <c r="H174" s="209">
        <v>4</v>
      </c>
      <c r="I174" s="210"/>
      <c r="J174" s="205"/>
      <c r="K174" s="205"/>
      <c r="L174" s="211"/>
      <c r="M174" s="212"/>
      <c r="N174" s="213"/>
      <c r="O174" s="213"/>
      <c r="P174" s="213"/>
      <c r="Q174" s="213"/>
      <c r="R174" s="213"/>
      <c r="S174" s="213"/>
      <c r="T174" s="214"/>
      <c r="AT174" s="215" t="s">
        <v>140</v>
      </c>
      <c r="AU174" s="215" t="s">
        <v>92</v>
      </c>
      <c r="AV174" s="13" t="s">
        <v>92</v>
      </c>
      <c r="AW174" s="13" t="s">
        <v>36</v>
      </c>
      <c r="AX174" s="13" t="s">
        <v>90</v>
      </c>
      <c r="AY174" s="215" t="s">
        <v>129</v>
      </c>
    </row>
    <row r="175" spans="1:65" s="2" customFormat="1" ht="16.5" customHeight="1">
      <c r="A175" s="33"/>
      <c r="B175" s="34"/>
      <c r="C175" s="185" t="s">
        <v>226</v>
      </c>
      <c r="D175" s="186" t="s">
        <v>131</v>
      </c>
      <c r="E175" s="187" t="s">
        <v>227</v>
      </c>
      <c r="F175" s="188" t="s">
        <v>228</v>
      </c>
      <c r="G175" s="189" t="s">
        <v>134</v>
      </c>
      <c r="H175" s="190">
        <v>30</v>
      </c>
      <c r="I175" s="191"/>
      <c r="J175" s="192">
        <f>ROUND(I175*H175,2)</f>
        <v>0</v>
      </c>
      <c r="K175" s="188" t="s">
        <v>135</v>
      </c>
      <c r="L175" s="38"/>
      <c r="M175" s="193" t="s">
        <v>1</v>
      </c>
      <c r="N175" s="194" t="s">
        <v>47</v>
      </c>
      <c r="O175" s="70"/>
      <c r="P175" s="195">
        <f>O175*H175</f>
        <v>0</v>
      </c>
      <c r="Q175" s="195">
        <v>0</v>
      </c>
      <c r="R175" s="195">
        <f>Q175*H175</f>
        <v>0</v>
      </c>
      <c r="S175" s="195">
        <v>0</v>
      </c>
      <c r="T175" s="196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97" t="s">
        <v>136</v>
      </c>
      <c r="AT175" s="197" t="s">
        <v>131</v>
      </c>
      <c r="AU175" s="197" t="s">
        <v>92</v>
      </c>
      <c r="AY175" s="16" t="s">
        <v>129</v>
      </c>
      <c r="BE175" s="198">
        <f>IF(N175="základní",J175,0)</f>
        <v>0</v>
      </c>
      <c r="BF175" s="198">
        <f>IF(N175="snížená",J175,0)</f>
        <v>0</v>
      </c>
      <c r="BG175" s="198">
        <f>IF(N175="zákl. přenesená",J175,0)</f>
        <v>0</v>
      </c>
      <c r="BH175" s="198">
        <f>IF(N175="sníž. přenesená",J175,0)</f>
        <v>0</v>
      </c>
      <c r="BI175" s="198">
        <f>IF(N175="nulová",J175,0)</f>
        <v>0</v>
      </c>
      <c r="BJ175" s="16" t="s">
        <v>90</v>
      </c>
      <c r="BK175" s="198">
        <f>ROUND(I175*H175,2)</f>
        <v>0</v>
      </c>
      <c r="BL175" s="16" t="s">
        <v>136</v>
      </c>
      <c r="BM175" s="197" t="s">
        <v>229</v>
      </c>
    </row>
    <row r="176" spans="1:65" s="2" customFormat="1" ht="11.25">
      <c r="A176" s="33"/>
      <c r="B176" s="34"/>
      <c r="C176" s="35"/>
      <c r="D176" s="199" t="s">
        <v>138</v>
      </c>
      <c r="E176" s="35"/>
      <c r="F176" s="200" t="s">
        <v>230</v>
      </c>
      <c r="G176" s="35"/>
      <c r="H176" s="35"/>
      <c r="I176" s="201"/>
      <c r="J176" s="35"/>
      <c r="K176" s="35"/>
      <c r="L176" s="38"/>
      <c r="M176" s="202"/>
      <c r="N176" s="203"/>
      <c r="O176" s="70"/>
      <c r="P176" s="70"/>
      <c r="Q176" s="70"/>
      <c r="R176" s="70"/>
      <c r="S176" s="70"/>
      <c r="T176" s="71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T176" s="16" t="s">
        <v>138</v>
      </c>
      <c r="AU176" s="16" t="s">
        <v>92</v>
      </c>
    </row>
    <row r="177" spans="1:65" s="13" customFormat="1" ht="11.25">
      <c r="B177" s="204"/>
      <c r="C177" s="205"/>
      <c r="D177" s="206" t="s">
        <v>140</v>
      </c>
      <c r="E177" s="207" t="s">
        <v>1</v>
      </c>
      <c r="F177" s="208" t="s">
        <v>141</v>
      </c>
      <c r="G177" s="205"/>
      <c r="H177" s="209">
        <v>30</v>
      </c>
      <c r="I177" s="210"/>
      <c r="J177" s="205"/>
      <c r="K177" s="205"/>
      <c r="L177" s="211"/>
      <c r="M177" s="212"/>
      <c r="N177" s="213"/>
      <c r="O177" s="213"/>
      <c r="P177" s="213"/>
      <c r="Q177" s="213"/>
      <c r="R177" s="213"/>
      <c r="S177" s="213"/>
      <c r="T177" s="214"/>
      <c r="AT177" s="215" t="s">
        <v>140</v>
      </c>
      <c r="AU177" s="215" t="s">
        <v>92</v>
      </c>
      <c r="AV177" s="13" t="s">
        <v>92</v>
      </c>
      <c r="AW177" s="13" t="s">
        <v>36</v>
      </c>
      <c r="AX177" s="13" t="s">
        <v>90</v>
      </c>
      <c r="AY177" s="215" t="s">
        <v>129</v>
      </c>
    </row>
    <row r="178" spans="1:65" s="2" customFormat="1" ht="21.75" customHeight="1">
      <c r="A178" s="33"/>
      <c r="B178" s="34"/>
      <c r="C178" s="185" t="s">
        <v>231</v>
      </c>
      <c r="D178" s="186" t="s">
        <v>131</v>
      </c>
      <c r="E178" s="187" t="s">
        <v>232</v>
      </c>
      <c r="F178" s="188" t="s">
        <v>233</v>
      </c>
      <c r="G178" s="189" t="s">
        <v>144</v>
      </c>
      <c r="H178" s="190">
        <v>45</v>
      </c>
      <c r="I178" s="191"/>
      <c r="J178" s="192">
        <f>ROUND(I178*H178,2)</f>
        <v>0</v>
      </c>
      <c r="K178" s="188" t="s">
        <v>135</v>
      </c>
      <c r="L178" s="38"/>
      <c r="M178" s="193" t="s">
        <v>1</v>
      </c>
      <c r="N178" s="194" t="s">
        <v>47</v>
      </c>
      <c r="O178" s="70"/>
      <c r="P178" s="195">
        <f>O178*H178</f>
        <v>0</v>
      </c>
      <c r="Q178" s="195">
        <v>0</v>
      </c>
      <c r="R178" s="195">
        <f>Q178*H178</f>
        <v>0</v>
      </c>
      <c r="S178" s="195">
        <v>0</v>
      </c>
      <c r="T178" s="196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97" t="s">
        <v>136</v>
      </c>
      <c r="AT178" s="197" t="s">
        <v>131</v>
      </c>
      <c r="AU178" s="197" t="s">
        <v>92</v>
      </c>
      <c r="AY178" s="16" t="s">
        <v>129</v>
      </c>
      <c r="BE178" s="198">
        <f>IF(N178="základní",J178,0)</f>
        <v>0</v>
      </c>
      <c r="BF178" s="198">
        <f>IF(N178="snížená",J178,0)</f>
        <v>0</v>
      </c>
      <c r="BG178" s="198">
        <f>IF(N178="zákl. přenesená",J178,0)</f>
        <v>0</v>
      </c>
      <c r="BH178" s="198">
        <f>IF(N178="sníž. přenesená",J178,0)</f>
        <v>0</v>
      </c>
      <c r="BI178" s="198">
        <f>IF(N178="nulová",J178,0)</f>
        <v>0</v>
      </c>
      <c r="BJ178" s="16" t="s">
        <v>90</v>
      </c>
      <c r="BK178" s="198">
        <f>ROUND(I178*H178,2)</f>
        <v>0</v>
      </c>
      <c r="BL178" s="16" t="s">
        <v>136</v>
      </c>
      <c r="BM178" s="197" t="s">
        <v>234</v>
      </c>
    </row>
    <row r="179" spans="1:65" s="2" customFormat="1" ht="11.25">
      <c r="A179" s="33"/>
      <c r="B179" s="34"/>
      <c r="C179" s="35"/>
      <c r="D179" s="199" t="s">
        <v>138</v>
      </c>
      <c r="E179" s="35"/>
      <c r="F179" s="200" t="s">
        <v>235</v>
      </c>
      <c r="G179" s="35"/>
      <c r="H179" s="35"/>
      <c r="I179" s="201"/>
      <c r="J179" s="35"/>
      <c r="K179" s="35"/>
      <c r="L179" s="38"/>
      <c r="M179" s="202"/>
      <c r="N179" s="203"/>
      <c r="O179" s="70"/>
      <c r="P179" s="70"/>
      <c r="Q179" s="70"/>
      <c r="R179" s="70"/>
      <c r="S179" s="70"/>
      <c r="T179" s="71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T179" s="16" t="s">
        <v>138</v>
      </c>
      <c r="AU179" s="16" t="s">
        <v>92</v>
      </c>
    </row>
    <row r="180" spans="1:65" s="13" customFormat="1" ht="11.25">
      <c r="B180" s="204"/>
      <c r="C180" s="205"/>
      <c r="D180" s="206" t="s">
        <v>140</v>
      </c>
      <c r="E180" s="207" t="s">
        <v>1</v>
      </c>
      <c r="F180" s="208" t="s">
        <v>236</v>
      </c>
      <c r="G180" s="205"/>
      <c r="H180" s="209">
        <v>45</v>
      </c>
      <c r="I180" s="210"/>
      <c r="J180" s="205"/>
      <c r="K180" s="205"/>
      <c r="L180" s="211"/>
      <c r="M180" s="212"/>
      <c r="N180" s="213"/>
      <c r="O180" s="213"/>
      <c r="P180" s="213"/>
      <c r="Q180" s="213"/>
      <c r="R180" s="213"/>
      <c r="S180" s="213"/>
      <c r="T180" s="214"/>
      <c r="AT180" s="215" t="s">
        <v>140</v>
      </c>
      <c r="AU180" s="215" t="s">
        <v>92</v>
      </c>
      <c r="AV180" s="13" t="s">
        <v>92</v>
      </c>
      <c r="AW180" s="13" t="s">
        <v>36</v>
      </c>
      <c r="AX180" s="13" t="s">
        <v>90</v>
      </c>
      <c r="AY180" s="215" t="s">
        <v>129</v>
      </c>
    </row>
    <row r="181" spans="1:65" s="2" customFormat="1" ht="21.75" customHeight="1">
      <c r="A181" s="33"/>
      <c r="B181" s="34"/>
      <c r="C181" s="185" t="s">
        <v>237</v>
      </c>
      <c r="D181" s="186" t="s">
        <v>131</v>
      </c>
      <c r="E181" s="187" t="s">
        <v>238</v>
      </c>
      <c r="F181" s="188" t="s">
        <v>239</v>
      </c>
      <c r="G181" s="189" t="s">
        <v>144</v>
      </c>
      <c r="H181" s="190">
        <v>36</v>
      </c>
      <c r="I181" s="191"/>
      <c r="J181" s="192">
        <f>ROUND(I181*H181,2)</f>
        <v>0</v>
      </c>
      <c r="K181" s="188" t="s">
        <v>135</v>
      </c>
      <c r="L181" s="38"/>
      <c r="M181" s="193" t="s">
        <v>1</v>
      </c>
      <c r="N181" s="194" t="s">
        <v>47</v>
      </c>
      <c r="O181" s="70"/>
      <c r="P181" s="195">
        <f>O181*H181</f>
        <v>0</v>
      </c>
      <c r="Q181" s="195">
        <v>0</v>
      </c>
      <c r="R181" s="195">
        <f>Q181*H181</f>
        <v>0</v>
      </c>
      <c r="S181" s="195">
        <v>0</v>
      </c>
      <c r="T181" s="196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97" t="s">
        <v>136</v>
      </c>
      <c r="AT181" s="197" t="s">
        <v>131</v>
      </c>
      <c r="AU181" s="197" t="s">
        <v>92</v>
      </c>
      <c r="AY181" s="16" t="s">
        <v>129</v>
      </c>
      <c r="BE181" s="198">
        <f>IF(N181="základní",J181,0)</f>
        <v>0</v>
      </c>
      <c r="BF181" s="198">
        <f>IF(N181="snížená",J181,0)</f>
        <v>0</v>
      </c>
      <c r="BG181" s="198">
        <f>IF(N181="zákl. přenesená",J181,0)</f>
        <v>0</v>
      </c>
      <c r="BH181" s="198">
        <f>IF(N181="sníž. přenesená",J181,0)</f>
        <v>0</v>
      </c>
      <c r="BI181" s="198">
        <f>IF(N181="nulová",J181,0)</f>
        <v>0</v>
      </c>
      <c r="BJ181" s="16" t="s">
        <v>90</v>
      </c>
      <c r="BK181" s="198">
        <f>ROUND(I181*H181,2)</f>
        <v>0</v>
      </c>
      <c r="BL181" s="16" t="s">
        <v>136</v>
      </c>
      <c r="BM181" s="197" t="s">
        <v>240</v>
      </c>
    </row>
    <row r="182" spans="1:65" s="2" customFormat="1" ht="11.25">
      <c r="A182" s="33"/>
      <c r="B182" s="34"/>
      <c r="C182" s="35"/>
      <c r="D182" s="199" t="s">
        <v>138</v>
      </c>
      <c r="E182" s="35"/>
      <c r="F182" s="200" t="s">
        <v>241</v>
      </c>
      <c r="G182" s="35"/>
      <c r="H182" s="35"/>
      <c r="I182" s="201"/>
      <c r="J182" s="35"/>
      <c r="K182" s="35"/>
      <c r="L182" s="38"/>
      <c r="M182" s="202"/>
      <c r="N182" s="203"/>
      <c r="O182" s="70"/>
      <c r="P182" s="70"/>
      <c r="Q182" s="70"/>
      <c r="R182" s="70"/>
      <c r="S182" s="70"/>
      <c r="T182" s="71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T182" s="16" t="s">
        <v>138</v>
      </c>
      <c r="AU182" s="16" t="s">
        <v>92</v>
      </c>
    </row>
    <row r="183" spans="1:65" s="13" customFormat="1" ht="11.25">
      <c r="B183" s="204"/>
      <c r="C183" s="205"/>
      <c r="D183" s="206" t="s">
        <v>140</v>
      </c>
      <c r="E183" s="207" t="s">
        <v>1</v>
      </c>
      <c r="F183" s="208" t="s">
        <v>242</v>
      </c>
      <c r="G183" s="205"/>
      <c r="H183" s="209">
        <v>36</v>
      </c>
      <c r="I183" s="210"/>
      <c r="J183" s="205"/>
      <c r="K183" s="205"/>
      <c r="L183" s="211"/>
      <c r="M183" s="212"/>
      <c r="N183" s="213"/>
      <c r="O183" s="213"/>
      <c r="P183" s="213"/>
      <c r="Q183" s="213"/>
      <c r="R183" s="213"/>
      <c r="S183" s="213"/>
      <c r="T183" s="214"/>
      <c r="AT183" s="215" t="s">
        <v>140</v>
      </c>
      <c r="AU183" s="215" t="s">
        <v>92</v>
      </c>
      <c r="AV183" s="13" t="s">
        <v>92</v>
      </c>
      <c r="AW183" s="13" t="s">
        <v>36</v>
      </c>
      <c r="AX183" s="13" t="s">
        <v>90</v>
      </c>
      <c r="AY183" s="215" t="s">
        <v>129</v>
      </c>
    </row>
    <row r="184" spans="1:65" s="2" customFormat="1" ht="21.75" customHeight="1">
      <c r="A184" s="33"/>
      <c r="B184" s="34"/>
      <c r="C184" s="185" t="s">
        <v>243</v>
      </c>
      <c r="D184" s="186" t="s">
        <v>131</v>
      </c>
      <c r="E184" s="187" t="s">
        <v>244</v>
      </c>
      <c r="F184" s="188" t="s">
        <v>245</v>
      </c>
      <c r="G184" s="189" t="s">
        <v>144</v>
      </c>
      <c r="H184" s="190">
        <v>45</v>
      </c>
      <c r="I184" s="191"/>
      <c r="J184" s="192">
        <f>ROUND(I184*H184,2)</f>
        <v>0</v>
      </c>
      <c r="K184" s="188" t="s">
        <v>135</v>
      </c>
      <c r="L184" s="38"/>
      <c r="M184" s="193" t="s">
        <v>1</v>
      </c>
      <c r="N184" s="194" t="s">
        <v>47</v>
      </c>
      <c r="O184" s="70"/>
      <c r="P184" s="195">
        <f>O184*H184</f>
        <v>0</v>
      </c>
      <c r="Q184" s="195">
        <v>0</v>
      </c>
      <c r="R184" s="195">
        <f>Q184*H184</f>
        <v>0</v>
      </c>
      <c r="S184" s="195">
        <v>0</v>
      </c>
      <c r="T184" s="196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97" t="s">
        <v>136</v>
      </c>
      <c r="AT184" s="197" t="s">
        <v>131</v>
      </c>
      <c r="AU184" s="197" t="s">
        <v>92</v>
      </c>
      <c r="AY184" s="16" t="s">
        <v>129</v>
      </c>
      <c r="BE184" s="198">
        <f>IF(N184="základní",J184,0)</f>
        <v>0</v>
      </c>
      <c r="BF184" s="198">
        <f>IF(N184="snížená",J184,0)</f>
        <v>0</v>
      </c>
      <c r="BG184" s="198">
        <f>IF(N184="zákl. přenesená",J184,0)</f>
        <v>0</v>
      </c>
      <c r="BH184" s="198">
        <f>IF(N184="sníž. přenesená",J184,0)</f>
        <v>0</v>
      </c>
      <c r="BI184" s="198">
        <f>IF(N184="nulová",J184,0)</f>
        <v>0</v>
      </c>
      <c r="BJ184" s="16" t="s">
        <v>90</v>
      </c>
      <c r="BK184" s="198">
        <f>ROUND(I184*H184,2)</f>
        <v>0</v>
      </c>
      <c r="BL184" s="16" t="s">
        <v>136</v>
      </c>
      <c r="BM184" s="197" t="s">
        <v>246</v>
      </c>
    </row>
    <row r="185" spans="1:65" s="2" customFormat="1" ht="11.25">
      <c r="A185" s="33"/>
      <c r="B185" s="34"/>
      <c r="C185" s="35"/>
      <c r="D185" s="199" t="s">
        <v>138</v>
      </c>
      <c r="E185" s="35"/>
      <c r="F185" s="200" t="s">
        <v>247</v>
      </c>
      <c r="G185" s="35"/>
      <c r="H185" s="35"/>
      <c r="I185" s="201"/>
      <c r="J185" s="35"/>
      <c r="K185" s="35"/>
      <c r="L185" s="38"/>
      <c r="M185" s="202"/>
      <c r="N185" s="203"/>
      <c r="O185" s="70"/>
      <c r="P185" s="70"/>
      <c r="Q185" s="70"/>
      <c r="R185" s="70"/>
      <c r="S185" s="70"/>
      <c r="T185" s="71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T185" s="16" t="s">
        <v>138</v>
      </c>
      <c r="AU185" s="16" t="s">
        <v>92</v>
      </c>
    </row>
    <row r="186" spans="1:65" s="13" customFormat="1" ht="11.25">
      <c r="B186" s="204"/>
      <c r="C186" s="205"/>
      <c r="D186" s="206" t="s">
        <v>140</v>
      </c>
      <c r="E186" s="207" t="s">
        <v>1</v>
      </c>
      <c r="F186" s="208" t="s">
        <v>236</v>
      </c>
      <c r="G186" s="205"/>
      <c r="H186" s="209">
        <v>45</v>
      </c>
      <c r="I186" s="210"/>
      <c r="J186" s="205"/>
      <c r="K186" s="205"/>
      <c r="L186" s="211"/>
      <c r="M186" s="212"/>
      <c r="N186" s="213"/>
      <c r="O186" s="213"/>
      <c r="P186" s="213"/>
      <c r="Q186" s="213"/>
      <c r="R186" s="213"/>
      <c r="S186" s="213"/>
      <c r="T186" s="214"/>
      <c r="AT186" s="215" t="s">
        <v>140</v>
      </c>
      <c r="AU186" s="215" t="s">
        <v>92</v>
      </c>
      <c r="AV186" s="13" t="s">
        <v>92</v>
      </c>
      <c r="AW186" s="13" t="s">
        <v>36</v>
      </c>
      <c r="AX186" s="13" t="s">
        <v>90</v>
      </c>
      <c r="AY186" s="215" t="s">
        <v>129</v>
      </c>
    </row>
    <row r="187" spans="1:65" s="2" customFormat="1" ht="21.75" customHeight="1">
      <c r="A187" s="33"/>
      <c r="B187" s="34"/>
      <c r="C187" s="185" t="s">
        <v>7</v>
      </c>
      <c r="D187" s="186" t="s">
        <v>131</v>
      </c>
      <c r="E187" s="187" t="s">
        <v>248</v>
      </c>
      <c r="F187" s="188" t="s">
        <v>249</v>
      </c>
      <c r="G187" s="189" t="s">
        <v>144</v>
      </c>
      <c r="H187" s="190">
        <v>36</v>
      </c>
      <c r="I187" s="191"/>
      <c r="J187" s="192">
        <f>ROUND(I187*H187,2)</f>
        <v>0</v>
      </c>
      <c r="K187" s="188" t="s">
        <v>135</v>
      </c>
      <c r="L187" s="38"/>
      <c r="M187" s="193" t="s">
        <v>1</v>
      </c>
      <c r="N187" s="194" t="s">
        <v>47</v>
      </c>
      <c r="O187" s="70"/>
      <c r="P187" s="195">
        <f>O187*H187</f>
        <v>0</v>
      </c>
      <c r="Q187" s="195">
        <v>0</v>
      </c>
      <c r="R187" s="195">
        <f>Q187*H187</f>
        <v>0</v>
      </c>
      <c r="S187" s="195">
        <v>0</v>
      </c>
      <c r="T187" s="196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97" t="s">
        <v>136</v>
      </c>
      <c r="AT187" s="197" t="s">
        <v>131</v>
      </c>
      <c r="AU187" s="197" t="s">
        <v>92</v>
      </c>
      <c r="AY187" s="16" t="s">
        <v>129</v>
      </c>
      <c r="BE187" s="198">
        <f>IF(N187="základní",J187,0)</f>
        <v>0</v>
      </c>
      <c r="BF187" s="198">
        <f>IF(N187="snížená",J187,0)</f>
        <v>0</v>
      </c>
      <c r="BG187" s="198">
        <f>IF(N187="zákl. přenesená",J187,0)</f>
        <v>0</v>
      </c>
      <c r="BH187" s="198">
        <f>IF(N187="sníž. přenesená",J187,0)</f>
        <v>0</v>
      </c>
      <c r="BI187" s="198">
        <f>IF(N187="nulová",J187,0)</f>
        <v>0</v>
      </c>
      <c r="BJ187" s="16" t="s">
        <v>90</v>
      </c>
      <c r="BK187" s="198">
        <f>ROUND(I187*H187,2)</f>
        <v>0</v>
      </c>
      <c r="BL187" s="16" t="s">
        <v>136</v>
      </c>
      <c r="BM187" s="197" t="s">
        <v>250</v>
      </c>
    </row>
    <row r="188" spans="1:65" s="2" customFormat="1" ht="11.25">
      <c r="A188" s="33"/>
      <c r="B188" s="34"/>
      <c r="C188" s="35"/>
      <c r="D188" s="199" t="s">
        <v>138</v>
      </c>
      <c r="E188" s="35"/>
      <c r="F188" s="200" t="s">
        <v>251</v>
      </c>
      <c r="G188" s="35"/>
      <c r="H188" s="35"/>
      <c r="I188" s="201"/>
      <c r="J188" s="35"/>
      <c r="K188" s="35"/>
      <c r="L188" s="38"/>
      <c r="M188" s="202"/>
      <c r="N188" s="203"/>
      <c r="O188" s="70"/>
      <c r="P188" s="70"/>
      <c r="Q188" s="70"/>
      <c r="R188" s="70"/>
      <c r="S188" s="70"/>
      <c r="T188" s="71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T188" s="16" t="s">
        <v>138</v>
      </c>
      <c r="AU188" s="16" t="s">
        <v>92</v>
      </c>
    </row>
    <row r="189" spans="1:65" s="13" customFormat="1" ht="11.25">
      <c r="B189" s="204"/>
      <c r="C189" s="205"/>
      <c r="D189" s="206" t="s">
        <v>140</v>
      </c>
      <c r="E189" s="207" t="s">
        <v>1</v>
      </c>
      <c r="F189" s="208" t="s">
        <v>242</v>
      </c>
      <c r="G189" s="205"/>
      <c r="H189" s="209">
        <v>36</v>
      </c>
      <c r="I189" s="210"/>
      <c r="J189" s="205"/>
      <c r="K189" s="205"/>
      <c r="L189" s="211"/>
      <c r="M189" s="212"/>
      <c r="N189" s="213"/>
      <c r="O189" s="213"/>
      <c r="P189" s="213"/>
      <c r="Q189" s="213"/>
      <c r="R189" s="213"/>
      <c r="S189" s="213"/>
      <c r="T189" s="214"/>
      <c r="AT189" s="215" t="s">
        <v>140</v>
      </c>
      <c r="AU189" s="215" t="s">
        <v>92</v>
      </c>
      <c r="AV189" s="13" t="s">
        <v>92</v>
      </c>
      <c r="AW189" s="13" t="s">
        <v>36</v>
      </c>
      <c r="AX189" s="13" t="s">
        <v>90</v>
      </c>
      <c r="AY189" s="215" t="s">
        <v>129</v>
      </c>
    </row>
    <row r="190" spans="1:65" s="2" customFormat="1" ht="16.5" customHeight="1">
      <c r="A190" s="33"/>
      <c r="B190" s="34"/>
      <c r="C190" s="185" t="s">
        <v>252</v>
      </c>
      <c r="D190" s="186" t="s">
        <v>131</v>
      </c>
      <c r="E190" s="187" t="s">
        <v>253</v>
      </c>
      <c r="F190" s="188" t="s">
        <v>254</v>
      </c>
      <c r="G190" s="189" t="s">
        <v>144</v>
      </c>
      <c r="H190" s="190">
        <v>45</v>
      </c>
      <c r="I190" s="191"/>
      <c r="J190" s="192">
        <f>ROUND(I190*H190,2)</f>
        <v>0</v>
      </c>
      <c r="K190" s="188" t="s">
        <v>135</v>
      </c>
      <c r="L190" s="38"/>
      <c r="M190" s="193" t="s">
        <v>1</v>
      </c>
      <c r="N190" s="194" t="s">
        <v>47</v>
      </c>
      <c r="O190" s="70"/>
      <c r="P190" s="195">
        <f>O190*H190</f>
        <v>0</v>
      </c>
      <c r="Q190" s="195">
        <v>0</v>
      </c>
      <c r="R190" s="195">
        <f>Q190*H190</f>
        <v>0</v>
      </c>
      <c r="S190" s="195">
        <v>0</v>
      </c>
      <c r="T190" s="196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97" t="s">
        <v>136</v>
      </c>
      <c r="AT190" s="197" t="s">
        <v>131</v>
      </c>
      <c r="AU190" s="197" t="s">
        <v>92</v>
      </c>
      <c r="AY190" s="16" t="s">
        <v>129</v>
      </c>
      <c r="BE190" s="198">
        <f>IF(N190="základní",J190,0)</f>
        <v>0</v>
      </c>
      <c r="BF190" s="198">
        <f>IF(N190="snížená",J190,0)</f>
        <v>0</v>
      </c>
      <c r="BG190" s="198">
        <f>IF(N190="zákl. přenesená",J190,0)</f>
        <v>0</v>
      </c>
      <c r="BH190" s="198">
        <f>IF(N190="sníž. přenesená",J190,0)</f>
        <v>0</v>
      </c>
      <c r="BI190" s="198">
        <f>IF(N190="nulová",J190,0)</f>
        <v>0</v>
      </c>
      <c r="BJ190" s="16" t="s">
        <v>90</v>
      </c>
      <c r="BK190" s="198">
        <f>ROUND(I190*H190,2)</f>
        <v>0</v>
      </c>
      <c r="BL190" s="16" t="s">
        <v>136</v>
      </c>
      <c r="BM190" s="197" t="s">
        <v>255</v>
      </c>
    </row>
    <row r="191" spans="1:65" s="2" customFormat="1" ht="11.25">
      <c r="A191" s="33"/>
      <c r="B191" s="34"/>
      <c r="C191" s="35"/>
      <c r="D191" s="199" t="s">
        <v>138</v>
      </c>
      <c r="E191" s="35"/>
      <c r="F191" s="200" t="s">
        <v>256</v>
      </c>
      <c r="G191" s="35"/>
      <c r="H191" s="35"/>
      <c r="I191" s="201"/>
      <c r="J191" s="35"/>
      <c r="K191" s="35"/>
      <c r="L191" s="38"/>
      <c r="M191" s="202"/>
      <c r="N191" s="203"/>
      <c r="O191" s="70"/>
      <c r="P191" s="70"/>
      <c r="Q191" s="70"/>
      <c r="R191" s="70"/>
      <c r="S191" s="70"/>
      <c r="T191" s="71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T191" s="16" t="s">
        <v>138</v>
      </c>
      <c r="AU191" s="16" t="s">
        <v>92</v>
      </c>
    </row>
    <row r="192" spans="1:65" s="13" customFormat="1" ht="11.25">
      <c r="B192" s="204"/>
      <c r="C192" s="205"/>
      <c r="D192" s="206" t="s">
        <v>140</v>
      </c>
      <c r="E192" s="207" t="s">
        <v>1</v>
      </c>
      <c r="F192" s="208" t="s">
        <v>236</v>
      </c>
      <c r="G192" s="205"/>
      <c r="H192" s="209">
        <v>45</v>
      </c>
      <c r="I192" s="210"/>
      <c r="J192" s="205"/>
      <c r="K192" s="205"/>
      <c r="L192" s="211"/>
      <c r="M192" s="212"/>
      <c r="N192" s="213"/>
      <c r="O192" s="213"/>
      <c r="P192" s="213"/>
      <c r="Q192" s="213"/>
      <c r="R192" s="213"/>
      <c r="S192" s="213"/>
      <c r="T192" s="214"/>
      <c r="AT192" s="215" t="s">
        <v>140</v>
      </c>
      <c r="AU192" s="215" t="s">
        <v>92</v>
      </c>
      <c r="AV192" s="13" t="s">
        <v>92</v>
      </c>
      <c r="AW192" s="13" t="s">
        <v>36</v>
      </c>
      <c r="AX192" s="13" t="s">
        <v>90</v>
      </c>
      <c r="AY192" s="215" t="s">
        <v>129</v>
      </c>
    </row>
    <row r="193" spans="1:65" s="2" customFormat="1" ht="16.5" customHeight="1">
      <c r="A193" s="33"/>
      <c r="B193" s="34"/>
      <c r="C193" s="185" t="s">
        <v>257</v>
      </c>
      <c r="D193" s="186" t="s">
        <v>131</v>
      </c>
      <c r="E193" s="187" t="s">
        <v>258</v>
      </c>
      <c r="F193" s="188" t="s">
        <v>259</v>
      </c>
      <c r="G193" s="189" t="s">
        <v>144</v>
      </c>
      <c r="H193" s="190">
        <v>36</v>
      </c>
      <c r="I193" s="191"/>
      <c r="J193" s="192">
        <f>ROUND(I193*H193,2)</f>
        <v>0</v>
      </c>
      <c r="K193" s="188" t="s">
        <v>135</v>
      </c>
      <c r="L193" s="38"/>
      <c r="M193" s="193" t="s">
        <v>1</v>
      </c>
      <c r="N193" s="194" t="s">
        <v>47</v>
      </c>
      <c r="O193" s="70"/>
      <c r="P193" s="195">
        <f>O193*H193</f>
        <v>0</v>
      </c>
      <c r="Q193" s="195">
        <v>0</v>
      </c>
      <c r="R193" s="195">
        <f>Q193*H193</f>
        <v>0</v>
      </c>
      <c r="S193" s="195">
        <v>0</v>
      </c>
      <c r="T193" s="196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97" t="s">
        <v>136</v>
      </c>
      <c r="AT193" s="197" t="s">
        <v>131</v>
      </c>
      <c r="AU193" s="197" t="s">
        <v>92</v>
      </c>
      <c r="AY193" s="16" t="s">
        <v>129</v>
      </c>
      <c r="BE193" s="198">
        <f>IF(N193="základní",J193,0)</f>
        <v>0</v>
      </c>
      <c r="BF193" s="198">
        <f>IF(N193="snížená",J193,0)</f>
        <v>0</v>
      </c>
      <c r="BG193" s="198">
        <f>IF(N193="zákl. přenesená",J193,0)</f>
        <v>0</v>
      </c>
      <c r="BH193" s="198">
        <f>IF(N193="sníž. přenesená",J193,0)</f>
        <v>0</v>
      </c>
      <c r="BI193" s="198">
        <f>IF(N193="nulová",J193,0)</f>
        <v>0</v>
      </c>
      <c r="BJ193" s="16" t="s">
        <v>90</v>
      </c>
      <c r="BK193" s="198">
        <f>ROUND(I193*H193,2)</f>
        <v>0</v>
      </c>
      <c r="BL193" s="16" t="s">
        <v>136</v>
      </c>
      <c r="BM193" s="197" t="s">
        <v>260</v>
      </c>
    </row>
    <row r="194" spans="1:65" s="2" customFormat="1" ht="11.25">
      <c r="A194" s="33"/>
      <c r="B194" s="34"/>
      <c r="C194" s="35"/>
      <c r="D194" s="199" t="s">
        <v>138</v>
      </c>
      <c r="E194" s="35"/>
      <c r="F194" s="200" t="s">
        <v>261</v>
      </c>
      <c r="G194" s="35"/>
      <c r="H194" s="35"/>
      <c r="I194" s="201"/>
      <c r="J194" s="35"/>
      <c r="K194" s="35"/>
      <c r="L194" s="38"/>
      <c r="M194" s="202"/>
      <c r="N194" s="203"/>
      <c r="O194" s="70"/>
      <c r="P194" s="70"/>
      <c r="Q194" s="70"/>
      <c r="R194" s="70"/>
      <c r="S194" s="70"/>
      <c r="T194" s="71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T194" s="16" t="s">
        <v>138</v>
      </c>
      <c r="AU194" s="16" t="s">
        <v>92</v>
      </c>
    </row>
    <row r="195" spans="1:65" s="13" customFormat="1" ht="11.25">
      <c r="B195" s="204"/>
      <c r="C195" s="205"/>
      <c r="D195" s="206" t="s">
        <v>140</v>
      </c>
      <c r="E195" s="207" t="s">
        <v>1</v>
      </c>
      <c r="F195" s="208" t="s">
        <v>242</v>
      </c>
      <c r="G195" s="205"/>
      <c r="H195" s="209">
        <v>36</v>
      </c>
      <c r="I195" s="210"/>
      <c r="J195" s="205"/>
      <c r="K195" s="205"/>
      <c r="L195" s="211"/>
      <c r="M195" s="212"/>
      <c r="N195" s="213"/>
      <c r="O195" s="213"/>
      <c r="P195" s="213"/>
      <c r="Q195" s="213"/>
      <c r="R195" s="213"/>
      <c r="S195" s="213"/>
      <c r="T195" s="214"/>
      <c r="AT195" s="215" t="s">
        <v>140</v>
      </c>
      <c r="AU195" s="215" t="s">
        <v>92</v>
      </c>
      <c r="AV195" s="13" t="s">
        <v>92</v>
      </c>
      <c r="AW195" s="13" t="s">
        <v>36</v>
      </c>
      <c r="AX195" s="13" t="s">
        <v>90</v>
      </c>
      <c r="AY195" s="215" t="s">
        <v>129</v>
      </c>
    </row>
    <row r="196" spans="1:65" s="2" customFormat="1" ht="16.5" customHeight="1">
      <c r="A196" s="33"/>
      <c r="B196" s="34"/>
      <c r="C196" s="185" t="s">
        <v>262</v>
      </c>
      <c r="D196" s="186" t="s">
        <v>131</v>
      </c>
      <c r="E196" s="187" t="s">
        <v>263</v>
      </c>
      <c r="F196" s="188" t="s">
        <v>264</v>
      </c>
      <c r="G196" s="189" t="s">
        <v>134</v>
      </c>
      <c r="H196" s="190">
        <v>270</v>
      </c>
      <c r="I196" s="191"/>
      <c r="J196" s="192">
        <f>ROUND(I196*H196,2)</f>
        <v>0</v>
      </c>
      <c r="K196" s="188" t="s">
        <v>135</v>
      </c>
      <c r="L196" s="38"/>
      <c r="M196" s="193" t="s">
        <v>1</v>
      </c>
      <c r="N196" s="194" t="s">
        <v>47</v>
      </c>
      <c r="O196" s="70"/>
      <c r="P196" s="195">
        <f>O196*H196</f>
        <v>0</v>
      </c>
      <c r="Q196" s="195">
        <v>0</v>
      </c>
      <c r="R196" s="195">
        <f>Q196*H196</f>
        <v>0</v>
      </c>
      <c r="S196" s="195">
        <v>0</v>
      </c>
      <c r="T196" s="196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97" t="s">
        <v>136</v>
      </c>
      <c r="AT196" s="197" t="s">
        <v>131</v>
      </c>
      <c r="AU196" s="197" t="s">
        <v>92</v>
      </c>
      <c r="AY196" s="16" t="s">
        <v>129</v>
      </c>
      <c r="BE196" s="198">
        <f>IF(N196="základní",J196,0)</f>
        <v>0</v>
      </c>
      <c r="BF196" s="198">
        <f>IF(N196="snížená",J196,0)</f>
        <v>0</v>
      </c>
      <c r="BG196" s="198">
        <f>IF(N196="zákl. přenesená",J196,0)</f>
        <v>0</v>
      </c>
      <c r="BH196" s="198">
        <f>IF(N196="sníž. přenesená",J196,0)</f>
        <v>0</v>
      </c>
      <c r="BI196" s="198">
        <f>IF(N196="nulová",J196,0)</f>
        <v>0</v>
      </c>
      <c r="BJ196" s="16" t="s">
        <v>90</v>
      </c>
      <c r="BK196" s="198">
        <f>ROUND(I196*H196,2)</f>
        <v>0</v>
      </c>
      <c r="BL196" s="16" t="s">
        <v>136</v>
      </c>
      <c r="BM196" s="197" t="s">
        <v>265</v>
      </c>
    </row>
    <row r="197" spans="1:65" s="2" customFormat="1" ht="11.25">
      <c r="A197" s="33"/>
      <c r="B197" s="34"/>
      <c r="C197" s="35"/>
      <c r="D197" s="199" t="s">
        <v>138</v>
      </c>
      <c r="E197" s="35"/>
      <c r="F197" s="200" t="s">
        <v>266</v>
      </c>
      <c r="G197" s="35"/>
      <c r="H197" s="35"/>
      <c r="I197" s="201"/>
      <c r="J197" s="35"/>
      <c r="K197" s="35"/>
      <c r="L197" s="38"/>
      <c r="M197" s="202"/>
      <c r="N197" s="203"/>
      <c r="O197" s="70"/>
      <c r="P197" s="70"/>
      <c r="Q197" s="70"/>
      <c r="R197" s="70"/>
      <c r="S197" s="70"/>
      <c r="T197" s="71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T197" s="16" t="s">
        <v>138</v>
      </c>
      <c r="AU197" s="16" t="s">
        <v>92</v>
      </c>
    </row>
    <row r="198" spans="1:65" s="13" customFormat="1" ht="11.25">
      <c r="B198" s="204"/>
      <c r="C198" s="205"/>
      <c r="D198" s="206" t="s">
        <v>140</v>
      </c>
      <c r="E198" s="207" t="s">
        <v>1</v>
      </c>
      <c r="F198" s="208" t="s">
        <v>267</v>
      </c>
      <c r="G198" s="205"/>
      <c r="H198" s="209">
        <v>270</v>
      </c>
      <c r="I198" s="210"/>
      <c r="J198" s="205"/>
      <c r="K198" s="205"/>
      <c r="L198" s="211"/>
      <c r="M198" s="212"/>
      <c r="N198" s="213"/>
      <c r="O198" s="213"/>
      <c r="P198" s="213"/>
      <c r="Q198" s="213"/>
      <c r="R198" s="213"/>
      <c r="S198" s="213"/>
      <c r="T198" s="214"/>
      <c r="AT198" s="215" t="s">
        <v>140</v>
      </c>
      <c r="AU198" s="215" t="s">
        <v>92</v>
      </c>
      <c r="AV198" s="13" t="s">
        <v>92</v>
      </c>
      <c r="AW198" s="13" t="s">
        <v>36</v>
      </c>
      <c r="AX198" s="13" t="s">
        <v>90</v>
      </c>
      <c r="AY198" s="215" t="s">
        <v>129</v>
      </c>
    </row>
    <row r="199" spans="1:65" s="2" customFormat="1" ht="21.75" customHeight="1">
      <c r="A199" s="33"/>
      <c r="B199" s="34"/>
      <c r="C199" s="185" t="s">
        <v>268</v>
      </c>
      <c r="D199" s="186" t="s">
        <v>131</v>
      </c>
      <c r="E199" s="187" t="s">
        <v>269</v>
      </c>
      <c r="F199" s="188" t="s">
        <v>270</v>
      </c>
      <c r="G199" s="189" t="s">
        <v>174</v>
      </c>
      <c r="H199" s="190">
        <v>337.5</v>
      </c>
      <c r="I199" s="191"/>
      <c r="J199" s="192">
        <f>ROUND(I199*H199,2)</f>
        <v>0</v>
      </c>
      <c r="K199" s="188" t="s">
        <v>135</v>
      </c>
      <c r="L199" s="38"/>
      <c r="M199" s="193" t="s">
        <v>1</v>
      </c>
      <c r="N199" s="194" t="s">
        <v>47</v>
      </c>
      <c r="O199" s="70"/>
      <c r="P199" s="195">
        <f>O199*H199</f>
        <v>0</v>
      </c>
      <c r="Q199" s="195">
        <v>0</v>
      </c>
      <c r="R199" s="195">
        <f>Q199*H199</f>
        <v>0</v>
      </c>
      <c r="S199" s="195">
        <v>0</v>
      </c>
      <c r="T199" s="196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197" t="s">
        <v>136</v>
      </c>
      <c r="AT199" s="197" t="s">
        <v>131</v>
      </c>
      <c r="AU199" s="197" t="s">
        <v>92</v>
      </c>
      <c r="AY199" s="16" t="s">
        <v>129</v>
      </c>
      <c r="BE199" s="198">
        <f>IF(N199="základní",J199,0)</f>
        <v>0</v>
      </c>
      <c r="BF199" s="198">
        <f>IF(N199="snížená",J199,0)</f>
        <v>0</v>
      </c>
      <c r="BG199" s="198">
        <f>IF(N199="zákl. přenesená",J199,0)</f>
        <v>0</v>
      </c>
      <c r="BH199" s="198">
        <f>IF(N199="sníž. přenesená",J199,0)</f>
        <v>0</v>
      </c>
      <c r="BI199" s="198">
        <f>IF(N199="nulová",J199,0)</f>
        <v>0</v>
      </c>
      <c r="BJ199" s="16" t="s">
        <v>90</v>
      </c>
      <c r="BK199" s="198">
        <f>ROUND(I199*H199,2)</f>
        <v>0</v>
      </c>
      <c r="BL199" s="16" t="s">
        <v>136</v>
      </c>
      <c r="BM199" s="197" t="s">
        <v>271</v>
      </c>
    </row>
    <row r="200" spans="1:65" s="2" customFormat="1" ht="11.25">
      <c r="A200" s="33"/>
      <c r="B200" s="34"/>
      <c r="C200" s="35"/>
      <c r="D200" s="199" t="s">
        <v>138</v>
      </c>
      <c r="E200" s="35"/>
      <c r="F200" s="200" t="s">
        <v>272</v>
      </c>
      <c r="G200" s="35"/>
      <c r="H200" s="35"/>
      <c r="I200" s="201"/>
      <c r="J200" s="35"/>
      <c r="K200" s="35"/>
      <c r="L200" s="38"/>
      <c r="M200" s="202"/>
      <c r="N200" s="203"/>
      <c r="O200" s="70"/>
      <c r="P200" s="70"/>
      <c r="Q200" s="70"/>
      <c r="R200" s="70"/>
      <c r="S200" s="70"/>
      <c r="T200" s="71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T200" s="16" t="s">
        <v>138</v>
      </c>
      <c r="AU200" s="16" t="s">
        <v>92</v>
      </c>
    </row>
    <row r="201" spans="1:65" s="13" customFormat="1" ht="11.25">
      <c r="B201" s="204"/>
      <c r="C201" s="205"/>
      <c r="D201" s="206" t="s">
        <v>140</v>
      </c>
      <c r="E201" s="207" t="s">
        <v>1</v>
      </c>
      <c r="F201" s="208" t="s">
        <v>273</v>
      </c>
      <c r="G201" s="205"/>
      <c r="H201" s="209">
        <v>67.5</v>
      </c>
      <c r="I201" s="210"/>
      <c r="J201" s="205"/>
      <c r="K201" s="205"/>
      <c r="L201" s="211"/>
      <c r="M201" s="212"/>
      <c r="N201" s="213"/>
      <c r="O201" s="213"/>
      <c r="P201" s="213"/>
      <c r="Q201" s="213"/>
      <c r="R201" s="213"/>
      <c r="S201" s="213"/>
      <c r="T201" s="214"/>
      <c r="AT201" s="215" t="s">
        <v>140</v>
      </c>
      <c r="AU201" s="215" t="s">
        <v>92</v>
      </c>
      <c r="AV201" s="13" t="s">
        <v>92</v>
      </c>
      <c r="AW201" s="13" t="s">
        <v>36</v>
      </c>
      <c r="AX201" s="13" t="s">
        <v>82</v>
      </c>
      <c r="AY201" s="215" t="s">
        <v>129</v>
      </c>
    </row>
    <row r="202" spans="1:65" s="13" customFormat="1" ht="11.25">
      <c r="B202" s="204"/>
      <c r="C202" s="205"/>
      <c r="D202" s="206" t="s">
        <v>140</v>
      </c>
      <c r="E202" s="207" t="s">
        <v>1</v>
      </c>
      <c r="F202" s="208" t="s">
        <v>274</v>
      </c>
      <c r="G202" s="205"/>
      <c r="H202" s="209">
        <v>270</v>
      </c>
      <c r="I202" s="210"/>
      <c r="J202" s="205"/>
      <c r="K202" s="205"/>
      <c r="L202" s="211"/>
      <c r="M202" s="212"/>
      <c r="N202" s="213"/>
      <c r="O202" s="213"/>
      <c r="P202" s="213"/>
      <c r="Q202" s="213"/>
      <c r="R202" s="213"/>
      <c r="S202" s="213"/>
      <c r="T202" s="214"/>
      <c r="AT202" s="215" t="s">
        <v>140</v>
      </c>
      <c r="AU202" s="215" t="s">
        <v>92</v>
      </c>
      <c r="AV202" s="13" t="s">
        <v>92</v>
      </c>
      <c r="AW202" s="13" t="s">
        <v>36</v>
      </c>
      <c r="AX202" s="13" t="s">
        <v>82</v>
      </c>
      <c r="AY202" s="215" t="s">
        <v>129</v>
      </c>
    </row>
    <row r="203" spans="1:65" s="14" customFormat="1" ht="11.25">
      <c r="B203" s="216"/>
      <c r="C203" s="217"/>
      <c r="D203" s="206" t="s">
        <v>140</v>
      </c>
      <c r="E203" s="218" t="s">
        <v>1</v>
      </c>
      <c r="F203" s="219" t="s">
        <v>170</v>
      </c>
      <c r="G203" s="217"/>
      <c r="H203" s="220">
        <v>337.5</v>
      </c>
      <c r="I203" s="221"/>
      <c r="J203" s="217"/>
      <c r="K203" s="217"/>
      <c r="L203" s="222"/>
      <c r="M203" s="223"/>
      <c r="N203" s="224"/>
      <c r="O203" s="224"/>
      <c r="P203" s="224"/>
      <c r="Q203" s="224"/>
      <c r="R203" s="224"/>
      <c r="S203" s="224"/>
      <c r="T203" s="225"/>
      <c r="AT203" s="226" t="s">
        <v>140</v>
      </c>
      <c r="AU203" s="226" t="s">
        <v>92</v>
      </c>
      <c r="AV203" s="14" t="s">
        <v>136</v>
      </c>
      <c r="AW203" s="14" t="s">
        <v>36</v>
      </c>
      <c r="AX203" s="14" t="s">
        <v>90</v>
      </c>
      <c r="AY203" s="226" t="s">
        <v>129</v>
      </c>
    </row>
    <row r="204" spans="1:65" s="2" customFormat="1" ht="21.75" customHeight="1">
      <c r="A204" s="33"/>
      <c r="B204" s="34"/>
      <c r="C204" s="185" t="s">
        <v>275</v>
      </c>
      <c r="D204" s="186" t="s">
        <v>131</v>
      </c>
      <c r="E204" s="187" t="s">
        <v>276</v>
      </c>
      <c r="F204" s="188" t="s">
        <v>277</v>
      </c>
      <c r="G204" s="189" t="s">
        <v>174</v>
      </c>
      <c r="H204" s="190">
        <v>753.5</v>
      </c>
      <c r="I204" s="191"/>
      <c r="J204" s="192">
        <f>ROUND(I204*H204,2)</f>
        <v>0</v>
      </c>
      <c r="K204" s="188" t="s">
        <v>135</v>
      </c>
      <c r="L204" s="38"/>
      <c r="M204" s="193" t="s">
        <v>1</v>
      </c>
      <c r="N204" s="194" t="s">
        <v>47</v>
      </c>
      <c r="O204" s="70"/>
      <c r="P204" s="195">
        <f>O204*H204</f>
        <v>0</v>
      </c>
      <c r="Q204" s="195">
        <v>0</v>
      </c>
      <c r="R204" s="195">
        <f>Q204*H204</f>
        <v>0</v>
      </c>
      <c r="S204" s="195">
        <v>0</v>
      </c>
      <c r="T204" s="196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197" t="s">
        <v>136</v>
      </c>
      <c r="AT204" s="197" t="s">
        <v>131</v>
      </c>
      <c r="AU204" s="197" t="s">
        <v>92</v>
      </c>
      <c r="AY204" s="16" t="s">
        <v>129</v>
      </c>
      <c r="BE204" s="198">
        <f>IF(N204="základní",J204,0)</f>
        <v>0</v>
      </c>
      <c r="BF204" s="198">
        <f>IF(N204="snížená",J204,0)</f>
        <v>0</v>
      </c>
      <c r="BG204" s="198">
        <f>IF(N204="zákl. přenesená",J204,0)</f>
        <v>0</v>
      </c>
      <c r="BH204" s="198">
        <f>IF(N204="sníž. přenesená",J204,0)</f>
        <v>0</v>
      </c>
      <c r="BI204" s="198">
        <f>IF(N204="nulová",J204,0)</f>
        <v>0</v>
      </c>
      <c r="BJ204" s="16" t="s">
        <v>90</v>
      </c>
      <c r="BK204" s="198">
        <f>ROUND(I204*H204,2)</f>
        <v>0</v>
      </c>
      <c r="BL204" s="16" t="s">
        <v>136</v>
      </c>
      <c r="BM204" s="197" t="s">
        <v>278</v>
      </c>
    </row>
    <row r="205" spans="1:65" s="2" customFormat="1" ht="11.25">
      <c r="A205" s="33"/>
      <c r="B205" s="34"/>
      <c r="C205" s="35"/>
      <c r="D205" s="199" t="s">
        <v>138</v>
      </c>
      <c r="E205" s="35"/>
      <c r="F205" s="200" t="s">
        <v>279</v>
      </c>
      <c r="G205" s="35"/>
      <c r="H205" s="35"/>
      <c r="I205" s="201"/>
      <c r="J205" s="35"/>
      <c r="K205" s="35"/>
      <c r="L205" s="38"/>
      <c r="M205" s="202"/>
      <c r="N205" s="203"/>
      <c r="O205" s="70"/>
      <c r="P205" s="70"/>
      <c r="Q205" s="70"/>
      <c r="R205" s="70"/>
      <c r="S205" s="70"/>
      <c r="T205" s="71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T205" s="16" t="s">
        <v>138</v>
      </c>
      <c r="AU205" s="16" t="s">
        <v>92</v>
      </c>
    </row>
    <row r="206" spans="1:65" s="13" customFormat="1" ht="11.25">
      <c r="B206" s="204"/>
      <c r="C206" s="205"/>
      <c r="D206" s="206" t="s">
        <v>140</v>
      </c>
      <c r="E206" s="207" t="s">
        <v>1</v>
      </c>
      <c r="F206" s="208" t="s">
        <v>280</v>
      </c>
      <c r="G206" s="205"/>
      <c r="H206" s="209">
        <v>138.5</v>
      </c>
      <c r="I206" s="210"/>
      <c r="J206" s="205"/>
      <c r="K206" s="205"/>
      <c r="L206" s="211"/>
      <c r="M206" s="212"/>
      <c r="N206" s="213"/>
      <c r="O206" s="213"/>
      <c r="P206" s="213"/>
      <c r="Q206" s="213"/>
      <c r="R206" s="213"/>
      <c r="S206" s="213"/>
      <c r="T206" s="214"/>
      <c r="AT206" s="215" t="s">
        <v>140</v>
      </c>
      <c r="AU206" s="215" t="s">
        <v>92</v>
      </c>
      <c r="AV206" s="13" t="s">
        <v>92</v>
      </c>
      <c r="AW206" s="13" t="s">
        <v>36</v>
      </c>
      <c r="AX206" s="13" t="s">
        <v>82</v>
      </c>
      <c r="AY206" s="215" t="s">
        <v>129</v>
      </c>
    </row>
    <row r="207" spans="1:65" s="13" customFormat="1" ht="11.25">
      <c r="B207" s="204"/>
      <c r="C207" s="205"/>
      <c r="D207" s="206" t="s">
        <v>140</v>
      </c>
      <c r="E207" s="207" t="s">
        <v>1</v>
      </c>
      <c r="F207" s="208" t="s">
        <v>281</v>
      </c>
      <c r="G207" s="205"/>
      <c r="H207" s="209">
        <v>380</v>
      </c>
      <c r="I207" s="210"/>
      <c r="J207" s="205"/>
      <c r="K207" s="205"/>
      <c r="L207" s="211"/>
      <c r="M207" s="212"/>
      <c r="N207" s="213"/>
      <c r="O207" s="213"/>
      <c r="P207" s="213"/>
      <c r="Q207" s="213"/>
      <c r="R207" s="213"/>
      <c r="S207" s="213"/>
      <c r="T207" s="214"/>
      <c r="AT207" s="215" t="s">
        <v>140</v>
      </c>
      <c r="AU207" s="215" t="s">
        <v>92</v>
      </c>
      <c r="AV207" s="13" t="s">
        <v>92</v>
      </c>
      <c r="AW207" s="13" t="s">
        <v>36</v>
      </c>
      <c r="AX207" s="13" t="s">
        <v>82</v>
      </c>
      <c r="AY207" s="215" t="s">
        <v>129</v>
      </c>
    </row>
    <row r="208" spans="1:65" s="13" customFormat="1" ht="11.25">
      <c r="B208" s="204"/>
      <c r="C208" s="205"/>
      <c r="D208" s="206" t="s">
        <v>140</v>
      </c>
      <c r="E208" s="207" t="s">
        <v>1</v>
      </c>
      <c r="F208" s="208" t="s">
        <v>282</v>
      </c>
      <c r="G208" s="205"/>
      <c r="H208" s="209">
        <v>135</v>
      </c>
      <c r="I208" s="210"/>
      <c r="J208" s="205"/>
      <c r="K208" s="205"/>
      <c r="L208" s="211"/>
      <c r="M208" s="212"/>
      <c r="N208" s="213"/>
      <c r="O208" s="213"/>
      <c r="P208" s="213"/>
      <c r="Q208" s="213"/>
      <c r="R208" s="213"/>
      <c r="S208" s="213"/>
      <c r="T208" s="214"/>
      <c r="AT208" s="215" t="s">
        <v>140</v>
      </c>
      <c r="AU208" s="215" t="s">
        <v>92</v>
      </c>
      <c r="AV208" s="13" t="s">
        <v>92</v>
      </c>
      <c r="AW208" s="13" t="s">
        <v>36</v>
      </c>
      <c r="AX208" s="13" t="s">
        <v>82</v>
      </c>
      <c r="AY208" s="215" t="s">
        <v>129</v>
      </c>
    </row>
    <row r="209" spans="1:65" s="13" customFormat="1" ht="11.25">
      <c r="B209" s="204"/>
      <c r="C209" s="205"/>
      <c r="D209" s="206" t="s">
        <v>140</v>
      </c>
      <c r="E209" s="207" t="s">
        <v>1</v>
      </c>
      <c r="F209" s="208" t="s">
        <v>283</v>
      </c>
      <c r="G209" s="205"/>
      <c r="H209" s="209">
        <v>100</v>
      </c>
      <c r="I209" s="210"/>
      <c r="J209" s="205"/>
      <c r="K209" s="205"/>
      <c r="L209" s="211"/>
      <c r="M209" s="212"/>
      <c r="N209" s="213"/>
      <c r="O209" s="213"/>
      <c r="P209" s="213"/>
      <c r="Q209" s="213"/>
      <c r="R209" s="213"/>
      <c r="S209" s="213"/>
      <c r="T209" s="214"/>
      <c r="AT209" s="215" t="s">
        <v>140</v>
      </c>
      <c r="AU209" s="215" t="s">
        <v>92</v>
      </c>
      <c r="AV209" s="13" t="s">
        <v>92</v>
      </c>
      <c r="AW209" s="13" t="s">
        <v>36</v>
      </c>
      <c r="AX209" s="13" t="s">
        <v>82</v>
      </c>
      <c r="AY209" s="215" t="s">
        <v>129</v>
      </c>
    </row>
    <row r="210" spans="1:65" s="14" customFormat="1" ht="11.25">
      <c r="B210" s="216"/>
      <c r="C210" s="217"/>
      <c r="D210" s="206" t="s">
        <v>140</v>
      </c>
      <c r="E210" s="218" t="s">
        <v>1</v>
      </c>
      <c r="F210" s="219" t="s">
        <v>170</v>
      </c>
      <c r="G210" s="217"/>
      <c r="H210" s="220">
        <v>753.5</v>
      </c>
      <c r="I210" s="221"/>
      <c r="J210" s="217"/>
      <c r="K210" s="217"/>
      <c r="L210" s="222"/>
      <c r="M210" s="223"/>
      <c r="N210" s="224"/>
      <c r="O210" s="224"/>
      <c r="P210" s="224"/>
      <c r="Q210" s="224"/>
      <c r="R210" s="224"/>
      <c r="S210" s="224"/>
      <c r="T210" s="225"/>
      <c r="AT210" s="226" t="s">
        <v>140</v>
      </c>
      <c r="AU210" s="226" t="s">
        <v>92</v>
      </c>
      <c r="AV210" s="14" t="s">
        <v>136</v>
      </c>
      <c r="AW210" s="14" t="s">
        <v>36</v>
      </c>
      <c r="AX210" s="14" t="s">
        <v>90</v>
      </c>
      <c r="AY210" s="226" t="s">
        <v>129</v>
      </c>
    </row>
    <row r="211" spans="1:65" s="2" customFormat="1" ht="16.5" customHeight="1">
      <c r="A211" s="33"/>
      <c r="B211" s="34"/>
      <c r="C211" s="185" t="s">
        <v>284</v>
      </c>
      <c r="D211" s="186" t="s">
        <v>131</v>
      </c>
      <c r="E211" s="187" t="s">
        <v>285</v>
      </c>
      <c r="F211" s="188" t="s">
        <v>286</v>
      </c>
      <c r="G211" s="189" t="s">
        <v>174</v>
      </c>
      <c r="H211" s="190">
        <v>753.5</v>
      </c>
      <c r="I211" s="191"/>
      <c r="J211" s="192">
        <f>ROUND(I211*H211,2)</f>
        <v>0</v>
      </c>
      <c r="K211" s="188" t="s">
        <v>135</v>
      </c>
      <c r="L211" s="38"/>
      <c r="M211" s="193" t="s">
        <v>1</v>
      </c>
      <c r="N211" s="194" t="s">
        <v>47</v>
      </c>
      <c r="O211" s="70"/>
      <c r="P211" s="195">
        <f>O211*H211</f>
        <v>0</v>
      </c>
      <c r="Q211" s="195">
        <v>0</v>
      </c>
      <c r="R211" s="195">
        <f>Q211*H211</f>
        <v>0</v>
      </c>
      <c r="S211" s="195">
        <v>0</v>
      </c>
      <c r="T211" s="196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197" t="s">
        <v>136</v>
      </c>
      <c r="AT211" s="197" t="s">
        <v>131</v>
      </c>
      <c r="AU211" s="197" t="s">
        <v>92</v>
      </c>
      <c r="AY211" s="16" t="s">
        <v>129</v>
      </c>
      <c r="BE211" s="198">
        <f>IF(N211="základní",J211,0)</f>
        <v>0</v>
      </c>
      <c r="BF211" s="198">
        <f>IF(N211="snížená",J211,0)</f>
        <v>0</v>
      </c>
      <c r="BG211" s="198">
        <f>IF(N211="zákl. přenesená",J211,0)</f>
        <v>0</v>
      </c>
      <c r="BH211" s="198">
        <f>IF(N211="sníž. přenesená",J211,0)</f>
        <v>0</v>
      </c>
      <c r="BI211" s="198">
        <f>IF(N211="nulová",J211,0)</f>
        <v>0</v>
      </c>
      <c r="BJ211" s="16" t="s">
        <v>90</v>
      </c>
      <c r="BK211" s="198">
        <f>ROUND(I211*H211,2)</f>
        <v>0</v>
      </c>
      <c r="BL211" s="16" t="s">
        <v>136</v>
      </c>
      <c r="BM211" s="197" t="s">
        <v>287</v>
      </c>
    </row>
    <row r="212" spans="1:65" s="2" customFormat="1" ht="11.25">
      <c r="A212" s="33"/>
      <c r="B212" s="34"/>
      <c r="C212" s="35"/>
      <c r="D212" s="199" t="s">
        <v>138</v>
      </c>
      <c r="E212" s="35"/>
      <c r="F212" s="200" t="s">
        <v>288</v>
      </c>
      <c r="G212" s="35"/>
      <c r="H212" s="35"/>
      <c r="I212" s="201"/>
      <c r="J212" s="35"/>
      <c r="K212" s="35"/>
      <c r="L212" s="38"/>
      <c r="M212" s="202"/>
      <c r="N212" s="203"/>
      <c r="O212" s="70"/>
      <c r="P212" s="70"/>
      <c r="Q212" s="70"/>
      <c r="R212" s="70"/>
      <c r="S212" s="70"/>
      <c r="T212" s="71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T212" s="16" t="s">
        <v>138</v>
      </c>
      <c r="AU212" s="16" t="s">
        <v>92</v>
      </c>
    </row>
    <row r="213" spans="1:65" s="13" customFormat="1" ht="11.25">
      <c r="B213" s="204"/>
      <c r="C213" s="205"/>
      <c r="D213" s="206" t="s">
        <v>140</v>
      </c>
      <c r="E213" s="207" t="s">
        <v>1</v>
      </c>
      <c r="F213" s="208" t="s">
        <v>280</v>
      </c>
      <c r="G213" s="205"/>
      <c r="H213" s="209">
        <v>138.5</v>
      </c>
      <c r="I213" s="210"/>
      <c r="J213" s="205"/>
      <c r="K213" s="205"/>
      <c r="L213" s="211"/>
      <c r="M213" s="212"/>
      <c r="N213" s="213"/>
      <c r="O213" s="213"/>
      <c r="P213" s="213"/>
      <c r="Q213" s="213"/>
      <c r="R213" s="213"/>
      <c r="S213" s="213"/>
      <c r="T213" s="214"/>
      <c r="AT213" s="215" t="s">
        <v>140</v>
      </c>
      <c r="AU213" s="215" t="s">
        <v>92</v>
      </c>
      <c r="AV213" s="13" t="s">
        <v>92</v>
      </c>
      <c r="AW213" s="13" t="s">
        <v>36</v>
      </c>
      <c r="AX213" s="13" t="s">
        <v>82</v>
      </c>
      <c r="AY213" s="215" t="s">
        <v>129</v>
      </c>
    </row>
    <row r="214" spans="1:65" s="13" customFormat="1" ht="11.25">
      <c r="B214" s="204"/>
      <c r="C214" s="205"/>
      <c r="D214" s="206" t="s">
        <v>140</v>
      </c>
      <c r="E214" s="207" t="s">
        <v>1</v>
      </c>
      <c r="F214" s="208" t="s">
        <v>281</v>
      </c>
      <c r="G214" s="205"/>
      <c r="H214" s="209">
        <v>380</v>
      </c>
      <c r="I214" s="210"/>
      <c r="J214" s="205"/>
      <c r="K214" s="205"/>
      <c r="L214" s="211"/>
      <c r="M214" s="212"/>
      <c r="N214" s="213"/>
      <c r="O214" s="213"/>
      <c r="P214" s="213"/>
      <c r="Q214" s="213"/>
      <c r="R214" s="213"/>
      <c r="S214" s="213"/>
      <c r="T214" s="214"/>
      <c r="AT214" s="215" t="s">
        <v>140</v>
      </c>
      <c r="AU214" s="215" t="s">
        <v>92</v>
      </c>
      <c r="AV214" s="13" t="s">
        <v>92</v>
      </c>
      <c r="AW214" s="13" t="s">
        <v>36</v>
      </c>
      <c r="AX214" s="13" t="s">
        <v>82</v>
      </c>
      <c r="AY214" s="215" t="s">
        <v>129</v>
      </c>
    </row>
    <row r="215" spans="1:65" s="13" customFormat="1" ht="11.25">
      <c r="B215" s="204"/>
      <c r="C215" s="205"/>
      <c r="D215" s="206" t="s">
        <v>140</v>
      </c>
      <c r="E215" s="207" t="s">
        <v>1</v>
      </c>
      <c r="F215" s="208" t="s">
        <v>282</v>
      </c>
      <c r="G215" s="205"/>
      <c r="H215" s="209">
        <v>135</v>
      </c>
      <c r="I215" s="210"/>
      <c r="J215" s="205"/>
      <c r="K215" s="205"/>
      <c r="L215" s="211"/>
      <c r="M215" s="212"/>
      <c r="N215" s="213"/>
      <c r="O215" s="213"/>
      <c r="P215" s="213"/>
      <c r="Q215" s="213"/>
      <c r="R215" s="213"/>
      <c r="S215" s="213"/>
      <c r="T215" s="214"/>
      <c r="AT215" s="215" t="s">
        <v>140</v>
      </c>
      <c r="AU215" s="215" t="s">
        <v>92</v>
      </c>
      <c r="AV215" s="13" t="s">
        <v>92</v>
      </c>
      <c r="AW215" s="13" t="s">
        <v>36</v>
      </c>
      <c r="AX215" s="13" t="s">
        <v>82</v>
      </c>
      <c r="AY215" s="215" t="s">
        <v>129</v>
      </c>
    </row>
    <row r="216" spans="1:65" s="13" customFormat="1" ht="11.25">
      <c r="B216" s="204"/>
      <c r="C216" s="205"/>
      <c r="D216" s="206" t="s">
        <v>140</v>
      </c>
      <c r="E216" s="207" t="s">
        <v>1</v>
      </c>
      <c r="F216" s="208" t="s">
        <v>283</v>
      </c>
      <c r="G216" s="205"/>
      <c r="H216" s="209">
        <v>100</v>
      </c>
      <c r="I216" s="210"/>
      <c r="J216" s="205"/>
      <c r="K216" s="205"/>
      <c r="L216" s="211"/>
      <c r="M216" s="212"/>
      <c r="N216" s="213"/>
      <c r="O216" s="213"/>
      <c r="P216" s="213"/>
      <c r="Q216" s="213"/>
      <c r="R216" s="213"/>
      <c r="S216" s="213"/>
      <c r="T216" s="214"/>
      <c r="AT216" s="215" t="s">
        <v>140</v>
      </c>
      <c r="AU216" s="215" t="s">
        <v>92</v>
      </c>
      <c r="AV216" s="13" t="s">
        <v>92</v>
      </c>
      <c r="AW216" s="13" t="s">
        <v>36</v>
      </c>
      <c r="AX216" s="13" t="s">
        <v>82</v>
      </c>
      <c r="AY216" s="215" t="s">
        <v>129</v>
      </c>
    </row>
    <row r="217" spans="1:65" s="14" customFormat="1" ht="11.25">
      <c r="B217" s="216"/>
      <c r="C217" s="217"/>
      <c r="D217" s="206" t="s">
        <v>140</v>
      </c>
      <c r="E217" s="218" t="s">
        <v>1</v>
      </c>
      <c r="F217" s="219" t="s">
        <v>170</v>
      </c>
      <c r="G217" s="217"/>
      <c r="H217" s="220">
        <v>753.5</v>
      </c>
      <c r="I217" s="221"/>
      <c r="J217" s="217"/>
      <c r="K217" s="217"/>
      <c r="L217" s="222"/>
      <c r="M217" s="223"/>
      <c r="N217" s="224"/>
      <c r="O217" s="224"/>
      <c r="P217" s="224"/>
      <c r="Q217" s="224"/>
      <c r="R217" s="224"/>
      <c r="S217" s="224"/>
      <c r="T217" s="225"/>
      <c r="AT217" s="226" t="s">
        <v>140</v>
      </c>
      <c r="AU217" s="226" t="s">
        <v>92</v>
      </c>
      <c r="AV217" s="14" t="s">
        <v>136</v>
      </c>
      <c r="AW217" s="14" t="s">
        <v>36</v>
      </c>
      <c r="AX217" s="14" t="s">
        <v>90</v>
      </c>
      <c r="AY217" s="226" t="s">
        <v>129</v>
      </c>
    </row>
    <row r="218" spans="1:65" s="2" customFormat="1" ht="16.5" customHeight="1">
      <c r="A218" s="33"/>
      <c r="B218" s="34"/>
      <c r="C218" s="185" t="s">
        <v>289</v>
      </c>
      <c r="D218" s="186" t="s">
        <v>131</v>
      </c>
      <c r="E218" s="187" t="s">
        <v>290</v>
      </c>
      <c r="F218" s="188" t="s">
        <v>291</v>
      </c>
      <c r="G218" s="189" t="s">
        <v>292</v>
      </c>
      <c r="H218" s="190">
        <v>1230</v>
      </c>
      <c r="I218" s="191"/>
      <c r="J218" s="192">
        <f>ROUND(I218*H218,2)</f>
        <v>0</v>
      </c>
      <c r="K218" s="188" t="s">
        <v>135</v>
      </c>
      <c r="L218" s="38"/>
      <c r="M218" s="193" t="s">
        <v>1</v>
      </c>
      <c r="N218" s="194" t="s">
        <v>47</v>
      </c>
      <c r="O218" s="70"/>
      <c r="P218" s="195">
        <f>O218*H218</f>
        <v>0</v>
      </c>
      <c r="Q218" s="195">
        <v>0</v>
      </c>
      <c r="R218" s="195">
        <f>Q218*H218</f>
        <v>0</v>
      </c>
      <c r="S218" s="195">
        <v>0</v>
      </c>
      <c r="T218" s="196">
        <f>S218*H218</f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197" t="s">
        <v>136</v>
      </c>
      <c r="AT218" s="197" t="s">
        <v>131</v>
      </c>
      <c r="AU218" s="197" t="s">
        <v>92</v>
      </c>
      <c r="AY218" s="16" t="s">
        <v>129</v>
      </c>
      <c r="BE218" s="198">
        <f>IF(N218="základní",J218,0)</f>
        <v>0</v>
      </c>
      <c r="BF218" s="198">
        <f>IF(N218="snížená",J218,0)</f>
        <v>0</v>
      </c>
      <c r="BG218" s="198">
        <f>IF(N218="zákl. přenesená",J218,0)</f>
        <v>0</v>
      </c>
      <c r="BH218" s="198">
        <f>IF(N218="sníž. přenesená",J218,0)</f>
        <v>0</v>
      </c>
      <c r="BI218" s="198">
        <f>IF(N218="nulová",J218,0)</f>
        <v>0</v>
      </c>
      <c r="BJ218" s="16" t="s">
        <v>90</v>
      </c>
      <c r="BK218" s="198">
        <f>ROUND(I218*H218,2)</f>
        <v>0</v>
      </c>
      <c r="BL218" s="16" t="s">
        <v>136</v>
      </c>
      <c r="BM218" s="197" t="s">
        <v>293</v>
      </c>
    </row>
    <row r="219" spans="1:65" s="2" customFormat="1" ht="11.25">
      <c r="A219" s="33"/>
      <c r="B219" s="34"/>
      <c r="C219" s="35"/>
      <c r="D219" s="199" t="s">
        <v>138</v>
      </c>
      <c r="E219" s="35"/>
      <c r="F219" s="200" t="s">
        <v>294</v>
      </c>
      <c r="G219" s="35"/>
      <c r="H219" s="35"/>
      <c r="I219" s="201"/>
      <c r="J219" s="35"/>
      <c r="K219" s="35"/>
      <c r="L219" s="38"/>
      <c r="M219" s="202"/>
      <c r="N219" s="203"/>
      <c r="O219" s="70"/>
      <c r="P219" s="70"/>
      <c r="Q219" s="70"/>
      <c r="R219" s="70"/>
      <c r="S219" s="70"/>
      <c r="T219" s="71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T219" s="16" t="s">
        <v>138</v>
      </c>
      <c r="AU219" s="16" t="s">
        <v>92</v>
      </c>
    </row>
    <row r="220" spans="1:65" s="13" customFormat="1" ht="11.25">
      <c r="B220" s="204"/>
      <c r="C220" s="205"/>
      <c r="D220" s="206" t="s">
        <v>140</v>
      </c>
      <c r="E220" s="207" t="s">
        <v>1</v>
      </c>
      <c r="F220" s="208" t="s">
        <v>295</v>
      </c>
      <c r="G220" s="205"/>
      <c r="H220" s="209">
        <v>760</v>
      </c>
      <c r="I220" s="210"/>
      <c r="J220" s="205"/>
      <c r="K220" s="205"/>
      <c r="L220" s="211"/>
      <c r="M220" s="212"/>
      <c r="N220" s="213"/>
      <c r="O220" s="213"/>
      <c r="P220" s="213"/>
      <c r="Q220" s="213"/>
      <c r="R220" s="213"/>
      <c r="S220" s="213"/>
      <c r="T220" s="214"/>
      <c r="AT220" s="215" t="s">
        <v>140</v>
      </c>
      <c r="AU220" s="215" t="s">
        <v>92</v>
      </c>
      <c r="AV220" s="13" t="s">
        <v>92</v>
      </c>
      <c r="AW220" s="13" t="s">
        <v>36</v>
      </c>
      <c r="AX220" s="13" t="s">
        <v>82</v>
      </c>
      <c r="AY220" s="215" t="s">
        <v>129</v>
      </c>
    </row>
    <row r="221" spans="1:65" s="13" customFormat="1" ht="11.25">
      <c r="B221" s="204"/>
      <c r="C221" s="205"/>
      <c r="D221" s="206" t="s">
        <v>140</v>
      </c>
      <c r="E221" s="207" t="s">
        <v>1</v>
      </c>
      <c r="F221" s="208" t="s">
        <v>296</v>
      </c>
      <c r="G221" s="205"/>
      <c r="H221" s="209">
        <v>270</v>
      </c>
      <c r="I221" s="210"/>
      <c r="J221" s="205"/>
      <c r="K221" s="205"/>
      <c r="L221" s="211"/>
      <c r="M221" s="212"/>
      <c r="N221" s="213"/>
      <c r="O221" s="213"/>
      <c r="P221" s="213"/>
      <c r="Q221" s="213"/>
      <c r="R221" s="213"/>
      <c r="S221" s="213"/>
      <c r="T221" s="214"/>
      <c r="AT221" s="215" t="s">
        <v>140</v>
      </c>
      <c r="AU221" s="215" t="s">
        <v>92</v>
      </c>
      <c r="AV221" s="13" t="s">
        <v>92</v>
      </c>
      <c r="AW221" s="13" t="s">
        <v>36</v>
      </c>
      <c r="AX221" s="13" t="s">
        <v>82</v>
      </c>
      <c r="AY221" s="215" t="s">
        <v>129</v>
      </c>
    </row>
    <row r="222" spans="1:65" s="13" customFormat="1" ht="11.25">
      <c r="B222" s="204"/>
      <c r="C222" s="205"/>
      <c r="D222" s="206" t="s">
        <v>140</v>
      </c>
      <c r="E222" s="207" t="s">
        <v>1</v>
      </c>
      <c r="F222" s="208" t="s">
        <v>297</v>
      </c>
      <c r="G222" s="205"/>
      <c r="H222" s="209">
        <v>200</v>
      </c>
      <c r="I222" s="210"/>
      <c r="J222" s="205"/>
      <c r="K222" s="205"/>
      <c r="L222" s="211"/>
      <c r="M222" s="212"/>
      <c r="N222" s="213"/>
      <c r="O222" s="213"/>
      <c r="P222" s="213"/>
      <c r="Q222" s="213"/>
      <c r="R222" s="213"/>
      <c r="S222" s="213"/>
      <c r="T222" s="214"/>
      <c r="AT222" s="215" t="s">
        <v>140</v>
      </c>
      <c r="AU222" s="215" t="s">
        <v>92</v>
      </c>
      <c r="AV222" s="13" t="s">
        <v>92</v>
      </c>
      <c r="AW222" s="13" t="s">
        <v>36</v>
      </c>
      <c r="AX222" s="13" t="s">
        <v>82</v>
      </c>
      <c r="AY222" s="215" t="s">
        <v>129</v>
      </c>
    </row>
    <row r="223" spans="1:65" s="14" customFormat="1" ht="11.25">
      <c r="B223" s="216"/>
      <c r="C223" s="217"/>
      <c r="D223" s="206" t="s">
        <v>140</v>
      </c>
      <c r="E223" s="218" t="s">
        <v>1</v>
      </c>
      <c r="F223" s="219" t="s">
        <v>170</v>
      </c>
      <c r="G223" s="217"/>
      <c r="H223" s="220">
        <v>1230</v>
      </c>
      <c r="I223" s="221"/>
      <c r="J223" s="217"/>
      <c r="K223" s="217"/>
      <c r="L223" s="222"/>
      <c r="M223" s="223"/>
      <c r="N223" s="224"/>
      <c r="O223" s="224"/>
      <c r="P223" s="224"/>
      <c r="Q223" s="224"/>
      <c r="R223" s="224"/>
      <c r="S223" s="224"/>
      <c r="T223" s="225"/>
      <c r="AT223" s="226" t="s">
        <v>140</v>
      </c>
      <c r="AU223" s="226" t="s">
        <v>92</v>
      </c>
      <c r="AV223" s="14" t="s">
        <v>136</v>
      </c>
      <c r="AW223" s="14" t="s">
        <v>36</v>
      </c>
      <c r="AX223" s="14" t="s">
        <v>90</v>
      </c>
      <c r="AY223" s="226" t="s">
        <v>129</v>
      </c>
    </row>
    <row r="224" spans="1:65" s="2" customFormat="1" ht="16.5" customHeight="1">
      <c r="A224" s="33"/>
      <c r="B224" s="34"/>
      <c r="C224" s="185" t="s">
        <v>298</v>
      </c>
      <c r="D224" s="186" t="s">
        <v>131</v>
      </c>
      <c r="E224" s="187" t="s">
        <v>299</v>
      </c>
      <c r="F224" s="188" t="s">
        <v>300</v>
      </c>
      <c r="G224" s="189" t="s">
        <v>174</v>
      </c>
      <c r="H224" s="190">
        <v>821</v>
      </c>
      <c r="I224" s="191"/>
      <c r="J224" s="192">
        <f>ROUND(I224*H224,2)</f>
        <v>0</v>
      </c>
      <c r="K224" s="188" t="s">
        <v>135</v>
      </c>
      <c r="L224" s="38"/>
      <c r="M224" s="193" t="s">
        <v>1</v>
      </c>
      <c r="N224" s="194" t="s">
        <v>47</v>
      </c>
      <c r="O224" s="70"/>
      <c r="P224" s="195">
        <f>O224*H224</f>
        <v>0</v>
      </c>
      <c r="Q224" s="195">
        <v>0</v>
      </c>
      <c r="R224" s="195">
        <f>Q224*H224</f>
        <v>0</v>
      </c>
      <c r="S224" s="195">
        <v>0</v>
      </c>
      <c r="T224" s="196">
        <f>S224*H224</f>
        <v>0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197" t="s">
        <v>136</v>
      </c>
      <c r="AT224" s="197" t="s">
        <v>131</v>
      </c>
      <c r="AU224" s="197" t="s">
        <v>92</v>
      </c>
      <c r="AY224" s="16" t="s">
        <v>129</v>
      </c>
      <c r="BE224" s="198">
        <f>IF(N224="základní",J224,0)</f>
        <v>0</v>
      </c>
      <c r="BF224" s="198">
        <f>IF(N224="snížená",J224,0)</f>
        <v>0</v>
      </c>
      <c r="BG224" s="198">
        <f>IF(N224="zákl. přenesená",J224,0)</f>
        <v>0</v>
      </c>
      <c r="BH224" s="198">
        <f>IF(N224="sníž. přenesená",J224,0)</f>
        <v>0</v>
      </c>
      <c r="BI224" s="198">
        <f>IF(N224="nulová",J224,0)</f>
        <v>0</v>
      </c>
      <c r="BJ224" s="16" t="s">
        <v>90</v>
      </c>
      <c r="BK224" s="198">
        <f>ROUND(I224*H224,2)</f>
        <v>0</v>
      </c>
      <c r="BL224" s="16" t="s">
        <v>136</v>
      </c>
      <c r="BM224" s="197" t="s">
        <v>301</v>
      </c>
    </row>
    <row r="225" spans="1:65" s="2" customFormat="1" ht="11.25">
      <c r="A225" s="33"/>
      <c r="B225" s="34"/>
      <c r="C225" s="35"/>
      <c r="D225" s="199" t="s">
        <v>138</v>
      </c>
      <c r="E225" s="35"/>
      <c r="F225" s="200" t="s">
        <v>302</v>
      </c>
      <c r="G225" s="35"/>
      <c r="H225" s="35"/>
      <c r="I225" s="201"/>
      <c r="J225" s="35"/>
      <c r="K225" s="35"/>
      <c r="L225" s="38"/>
      <c r="M225" s="202"/>
      <c r="N225" s="203"/>
      <c r="O225" s="70"/>
      <c r="P225" s="70"/>
      <c r="Q225" s="70"/>
      <c r="R225" s="70"/>
      <c r="S225" s="70"/>
      <c r="T225" s="71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T225" s="16" t="s">
        <v>138</v>
      </c>
      <c r="AU225" s="16" t="s">
        <v>92</v>
      </c>
    </row>
    <row r="226" spans="1:65" s="13" customFormat="1" ht="11.25">
      <c r="B226" s="204"/>
      <c r="C226" s="205"/>
      <c r="D226" s="206" t="s">
        <v>140</v>
      </c>
      <c r="E226" s="207" t="s">
        <v>1</v>
      </c>
      <c r="F226" s="208" t="s">
        <v>273</v>
      </c>
      <c r="G226" s="205"/>
      <c r="H226" s="209">
        <v>67.5</v>
      </c>
      <c r="I226" s="210"/>
      <c r="J226" s="205"/>
      <c r="K226" s="205"/>
      <c r="L226" s="211"/>
      <c r="M226" s="212"/>
      <c r="N226" s="213"/>
      <c r="O226" s="213"/>
      <c r="P226" s="213"/>
      <c r="Q226" s="213"/>
      <c r="R226" s="213"/>
      <c r="S226" s="213"/>
      <c r="T226" s="214"/>
      <c r="AT226" s="215" t="s">
        <v>140</v>
      </c>
      <c r="AU226" s="215" t="s">
        <v>92</v>
      </c>
      <c r="AV226" s="13" t="s">
        <v>92</v>
      </c>
      <c r="AW226" s="13" t="s">
        <v>36</v>
      </c>
      <c r="AX226" s="13" t="s">
        <v>82</v>
      </c>
      <c r="AY226" s="215" t="s">
        <v>129</v>
      </c>
    </row>
    <row r="227" spans="1:65" s="13" customFormat="1" ht="11.25">
      <c r="B227" s="204"/>
      <c r="C227" s="205"/>
      <c r="D227" s="206" t="s">
        <v>140</v>
      </c>
      <c r="E227" s="207" t="s">
        <v>1</v>
      </c>
      <c r="F227" s="208" t="s">
        <v>280</v>
      </c>
      <c r="G227" s="205"/>
      <c r="H227" s="209">
        <v>138.5</v>
      </c>
      <c r="I227" s="210"/>
      <c r="J227" s="205"/>
      <c r="K227" s="205"/>
      <c r="L227" s="211"/>
      <c r="M227" s="212"/>
      <c r="N227" s="213"/>
      <c r="O227" s="213"/>
      <c r="P227" s="213"/>
      <c r="Q227" s="213"/>
      <c r="R227" s="213"/>
      <c r="S227" s="213"/>
      <c r="T227" s="214"/>
      <c r="AT227" s="215" t="s">
        <v>140</v>
      </c>
      <c r="AU227" s="215" t="s">
        <v>92</v>
      </c>
      <c r="AV227" s="13" t="s">
        <v>92</v>
      </c>
      <c r="AW227" s="13" t="s">
        <v>36</v>
      </c>
      <c r="AX227" s="13" t="s">
        <v>82</v>
      </c>
      <c r="AY227" s="215" t="s">
        <v>129</v>
      </c>
    </row>
    <row r="228" spans="1:65" s="13" customFormat="1" ht="11.25">
      <c r="B228" s="204"/>
      <c r="C228" s="205"/>
      <c r="D228" s="206" t="s">
        <v>140</v>
      </c>
      <c r="E228" s="207" t="s">
        <v>1</v>
      </c>
      <c r="F228" s="208" t="s">
        <v>281</v>
      </c>
      <c r="G228" s="205"/>
      <c r="H228" s="209">
        <v>380</v>
      </c>
      <c r="I228" s="210"/>
      <c r="J228" s="205"/>
      <c r="K228" s="205"/>
      <c r="L228" s="211"/>
      <c r="M228" s="212"/>
      <c r="N228" s="213"/>
      <c r="O228" s="213"/>
      <c r="P228" s="213"/>
      <c r="Q228" s="213"/>
      <c r="R228" s="213"/>
      <c r="S228" s="213"/>
      <c r="T228" s="214"/>
      <c r="AT228" s="215" t="s">
        <v>140</v>
      </c>
      <c r="AU228" s="215" t="s">
        <v>92</v>
      </c>
      <c r="AV228" s="13" t="s">
        <v>92</v>
      </c>
      <c r="AW228" s="13" t="s">
        <v>36</v>
      </c>
      <c r="AX228" s="13" t="s">
        <v>82</v>
      </c>
      <c r="AY228" s="215" t="s">
        <v>129</v>
      </c>
    </row>
    <row r="229" spans="1:65" s="13" customFormat="1" ht="11.25">
      <c r="B229" s="204"/>
      <c r="C229" s="205"/>
      <c r="D229" s="206" t="s">
        <v>140</v>
      </c>
      <c r="E229" s="207" t="s">
        <v>1</v>
      </c>
      <c r="F229" s="208" t="s">
        <v>282</v>
      </c>
      <c r="G229" s="205"/>
      <c r="H229" s="209">
        <v>135</v>
      </c>
      <c r="I229" s="210"/>
      <c r="J229" s="205"/>
      <c r="K229" s="205"/>
      <c r="L229" s="211"/>
      <c r="M229" s="212"/>
      <c r="N229" s="213"/>
      <c r="O229" s="213"/>
      <c r="P229" s="213"/>
      <c r="Q229" s="213"/>
      <c r="R229" s="213"/>
      <c r="S229" s="213"/>
      <c r="T229" s="214"/>
      <c r="AT229" s="215" t="s">
        <v>140</v>
      </c>
      <c r="AU229" s="215" t="s">
        <v>92</v>
      </c>
      <c r="AV229" s="13" t="s">
        <v>92</v>
      </c>
      <c r="AW229" s="13" t="s">
        <v>36</v>
      </c>
      <c r="AX229" s="13" t="s">
        <v>82</v>
      </c>
      <c r="AY229" s="215" t="s">
        <v>129</v>
      </c>
    </row>
    <row r="230" spans="1:65" s="13" customFormat="1" ht="11.25">
      <c r="B230" s="204"/>
      <c r="C230" s="205"/>
      <c r="D230" s="206" t="s">
        <v>140</v>
      </c>
      <c r="E230" s="207" t="s">
        <v>1</v>
      </c>
      <c r="F230" s="208" t="s">
        <v>283</v>
      </c>
      <c r="G230" s="205"/>
      <c r="H230" s="209">
        <v>100</v>
      </c>
      <c r="I230" s="210"/>
      <c r="J230" s="205"/>
      <c r="K230" s="205"/>
      <c r="L230" s="211"/>
      <c r="M230" s="212"/>
      <c r="N230" s="213"/>
      <c r="O230" s="213"/>
      <c r="P230" s="213"/>
      <c r="Q230" s="213"/>
      <c r="R230" s="213"/>
      <c r="S230" s="213"/>
      <c r="T230" s="214"/>
      <c r="AT230" s="215" t="s">
        <v>140</v>
      </c>
      <c r="AU230" s="215" t="s">
        <v>92</v>
      </c>
      <c r="AV230" s="13" t="s">
        <v>92</v>
      </c>
      <c r="AW230" s="13" t="s">
        <v>36</v>
      </c>
      <c r="AX230" s="13" t="s">
        <v>82</v>
      </c>
      <c r="AY230" s="215" t="s">
        <v>129</v>
      </c>
    </row>
    <row r="231" spans="1:65" s="14" customFormat="1" ht="11.25">
      <c r="B231" s="216"/>
      <c r="C231" s="217"/>
      <c r="D231" s="206" t="s">
        <v>140</v>
      </c>
      <c r="E231" s="218" t="s">
        <v>1</v>
      </c>
      <c r="F231" s="219" t="s">
        <v>170</v>
      </c>
      <c r="G231" s="217"/>
      <c r="H231" s="220">
        <v>821</v>
      </c>
      <c r="I231" s="221"/>
      <c r="J231" s="217"/>
      <c r="K231" s="217"/>
      <c r="L231" s="222"/>
      <c r="M231" s="223"/>
      <c r="N231" s="224"/>
      <c r="O231" s="224"/>
      <c r="P231" s="224"/>
      <c r="Q231" s="224"/>
      <c r="R231" s="224"/>
      <c r="S231" s="224"/>
      <c r="T231" s="225"/>
      <c r="AT231" s="226" t="s">
        <v>140</v>
      </c>
      <c r="AU231" s="226" t="s">
        <v>92</v>
      </c>
      <c r="AV231" s="14" t="s">
        <v>136</v>
      </c>
      <c r="AW231" s="14" t="s">
        <v>36</v>
      </c>
      <c r="AX231" s="14" t="s">
        <v>90</v>
      </c>
      <c r="AY231" s="226" t="s">
        <v>129</v>
      </c>
    </row>
    <row r="232" spans="1:65" s="12" customFormat="1" ht="22.9" customHeight="1">
      <c r="B232" s="169"/>
      <c r="C232" s="170"/>
      <c r="D232" s="171" t="s">
        <v>81</v>
      </c>
      <c r="E232" s="183" t="s">
        <v>303</v>
      </c>
      <c r="F232" s="183" t="s">
        <v>304</v>
      </c>
      <c r="G232" s="170"/>
      <c r="H232" s="170"/>
      <c r="I232" s="173"/>
      <c r="J232" s="184">
        <f>BK232</f>
        <v>0</v>
      </c>
      <c r="K232" s="170"/>
      <c r="L232" s="175"/>
      <c r="M232" s="176"/>
      <c r="N232" s="177"/>
      <c r="O232" s="177"/>
      <c r="P232" s="178">
        <f>SUM(P233:P238)</f>
        <v>0</v>
      </c>
      <c r="Q232" s="177"/>
      <c r="R232" s="178">
        <f>SUM(R233:R238)</f>
        <v>0</v>
      </c>
      <c r="S232" s="177"/>
      <c r="T232" s="179">
        <f>SUM(T233:T238)</f>
        <v>0</v>
      </c>
      <c r="AR232" s="180" t="s">
        <v>90</v>
      </c>
      <c r="AT232" s="181" t="s">
        <v>81</v>
      </c>
      <c r="AU232" s="181" t="s">
        <v>90</v>
      </c>
      <c r="AY232" s="180" t="s">
        <v>129</v>
      </c>
      <c r="BK232" s="182">
        <f>SUM(BK233:BK238)</f>
        <v>0</v>
      </c>
    </row>
    <row r="233" spans="1:65" s="2" customFormat="1" ht="21.75" customHeight="1">
      <c r="A233" s="33"/>
      <c r="B233" s="34"/>
      <c r="C233" s="185" t="s">
        <v>305</v>
      </c>
      <c r="D233" s="186" t="s">
        <v>131</v>
      </c>
      <c r="E233" s="187" t="s">
        <v>306</v>
      </c>
      <c r="F233" s="188" t="s">
        <v>307</v>
      </c>
      <c r="G233" s="189" t="s">
        <v>292</v>
      </c>
      <c r="H233" s="190">
        <v>3.8</v>
      </c>
      <c r="I233" s="191"/>
      <c r="J233" s="192">
        <f>ROUND(I233*H233,2)</f>
        <v>0</v>
      </c>
      <c r="K233" s="188" t="s">
        <v>135</v>
      </c>
      <c r="L233" s="38"/>
      <c r="M233" s="193" t="s">
        <v>1</v>
      </c>
      <c r="N233" s="194" t="s">
        <v>47</v>
      </c>
      <c r="O233" s="70"/>
      <c r="P233" s="195">
        <f>O233*H233</f>
        <v>0</v>
      </c>
      <c r="Q233" s="195">
        <v>0</v>
      </c>
      <c r="R233" s="195">
        <f>Q233*H233</f>
        <v>0</v>
      </c>
      <c r="S233" s="195">
        <v>0</v>
      </c>
      <c r="T233" s="196">
        <f>S233*H233</f>
        <v>0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R233" s="197" t="s">
        <v>136</v>
      </c>
      <c r="AT233" s="197" t="s">
        <v>131</v>
      </c>
      <c r="AU233" s="197" t="s">
        <v>92</v>
      </c>
      <c r="AY233" s="16" t="s">
        <v>129</v>
      </c>
      <c r="BE233" s="198">
        <f>IF(N233="základní",J233,0)</f>
        <v>0</v>
      </c>
      <c r="BF233" s="198">
        <f>IF(N233="snížená",J233,0)</f>
        <v>0</v>
      </c>
      <c r="BG233" s="198">
        <f>IF(N233="zákl. přenesená",J233,0)</f>
        <v>0</v>
      </c>
      <c r="BH233" s="198">
        <f>IF(N233="sníž. přenesená",J233,0)</f>
        <v>0</v>
      </c>
      <c r="BI233" s="198">
        <f>IF(N233="nulová",J233,0)</f>
        <v>0</v>
      </c>
      <c r="BJ233" s="16" t="s">
        <v>90</v>
      </c>
      <c r="BK233" s="198">
        <f>ROUND(I233*H233,2)</f>
        <v>0</v>
      </c>
      <c r="BL233" s="16" t="s">
        <v>136</v>
      </c>
      <c r="BM233" s="197" t="s">
        <v>308</v>
      </c>
    </row>
    <row r="234" spans="1:65" s="2" customFormat="1" ht="11.25">
      <c r="A234" s="33"/>
      <c r="B234" s="34"/>
      <c r="C234" s="35"/>
      <c r="D234" s="199" t="s">
        <v>138</v>
      </c>
      <c r="E234" s="35"/>
      <c r="F234" s="200" t="s">
        <v>309</v>
      </c>
      <c r="G234" s="35"/>
      <c r="H234" s="35"/>
      <c r="I234" s="201"/>
      <c r="J234" s="35"/>
      <c r="K234" s="35"/>
      <c r="L234" s="38"/>
      <c r="M234" s="202"/>
      <c r="N234" s="203"/>
      <c r="O234" s="70"/>
      <c r="P234" s="70"/>
      <c r="Q234" s="70"/>
      <c r="R234" s="70"/>
      <c r="S234" s="70"/>
      <c r="T234" s="71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T234" s="16" t="s">
        <v>138</v>
      </c>
      <c r="AU234" s="16" t="s">
        <v>92</v>
      </c>
    </row>
    <row r="235" spans="1:65" s="13" customFormat="1" ht="11.25">
      <c r="B235" s="204"/>
      <c r="C235" s="205"/>
      <c r="D235" s="206" t="s">
        <v>140</v>
      </c>
      <c r="E235" s="207" t="s">
        <v>1</v>
      </c>
      <c r="F235" s="208" t="s">
        <v>310</v>
      </c>
      <c r="G235" s="205"/>
      <c r="H235" s="209">
        <v>0.3</v>
      </c>
      <c r="I235" s="210"/>
      <c r="J235" s="205"/>
      <c r="K235" s="205"/>
      <c r="L235" s="211"/>
      <c r="M235" s="212"/>
      <c r="N235" s="213"/>
      <c r="O235" s="213"/>
      <c r="P235" s="213"/>
      <c r="Q235" s="213"/>
      <c r="R235" s="213"/>
      <c r="S235" s="213"/>
      <c r="T235" s="214"/>
      <c r="AT235" s="215" t="s">
        <v>140</v>
      </c>
      <c r="AU235" s="215" t="s">
        <v>92</v>
      </c>
      <c r="AV235" s="13" t="s">
        <v>92</v>
      </c>
      <c r="AW235" s="13" t="s">
        <v>36</v>
      </c>
      <c r="AX235" s="13" t="s">
        <v>82</v>
      </c>
      <c r="AY235" s="215" t="s">
        <v>129</v>
      </c>
    </row>
    <row r="236" spans="1:65" s="13" customFormat="1" ht="11.25">
      <c r="B236" s="204"/>
      <c r="C236" s="205"/>
      <c r="D236" s="206" t="s">
        <v>140</v>
      </c>
      <c r="E236" s="207" t="s">
        <v>1</v>
      </c>
      <c r="F236" s="208" t="s">
        <v>311</v>
      </c>
      <c r="G236" s="205"/>
      <c r="H236" s="209">
        <v>1.5</v>
      </c>
      <c r="I236" s="210"/>
      <c r="J236" s="205"/>
      <c r="K236" s="205"/>
      <c r="L236" s="211"/>
      <c r="M236" s="212"/>
      <c r="N236" s="213"/>
      <c r="O236" s="213"/>
      <c r="P236" s="213"/>
      <c r="Q236" s="213"/>
      <c r="R236" s="213"/>
      <c r="S236" s="213"/>
      <c r="T236" s="214"/>
      <c r="AT236" s="215" t="s">
        <v>140</v>
      </c>
      <c r="AU236" s="215" t="s">
        <v>92</v>
      </c>
      <c r="AV236" s="13" t="s">
        <v>92</v>
      </c>
      <c r="AW236" s="13" t="s">
        <v>36</v>
      </c>
      <c r="AX236" s="13" t="s">
        <v>82</v>
      </c>
      <c r="AY236" s="215" t="s">
        <v>129</v>
      </c>
    </row>
    <row r="237" spans="1:65" s="13" customFormat="1" ht="11.25">
      <c r="B237" s="204"/>
      <c r="C237" s="205"/>
      <c r="D237" s="206" t="s">
        <v>140</v>
      </c>
      <c r="E237" s="207" t="s">
        <v>1</v>
      </c>
      <c r="F237" s="208" t="s">
        <v>312</v>
      </c>
      <c r="G237" s="205"/>
      <c r="H237" s="209">
        <v>2</v>
      </c>
      <c r="I237" s="210"/>
      <c r="J237" s="205"/>
      <c r="K237" s="205"/>
      <c r="L237" s="211"/>
      <c r="M237" s="212"/>
      <c r="N237" s="213"/>
      <c r="O237" s="213"/>
      <c r="P237" s="213"/>
      <c r="Q237" s="213"/>
      <c r="R237" s="213"/>
      <c r="S237" s="213"/>
      <c r="T237" s="214"/>
      <c r="AT237" s="215" t="s">
        <v>140</v>
      </c>
      <c r="AU237" s="215" t="s">
        <v>92</v>
      </c>
      <c r="AV237" s="13" t="s">
        <v>92</v>
      </c>
      <c r="AW237" s="13" t="s">
        <v>36</v>
      </c>
      <c r="AX237" s="13" t="s">
        <v>82</v>
      </c>
      <c r="AY237" s="215" t="s">
        <v>129</v>
      </c>
    </row>
    <row r="238" spans="1:65" s="14" customFormat="1" ht="11.25">
      <c r="B238" s="216"/>
      <c r="C238" s="217"/>
      <c r="D238" s="206" t="s">
        <v>140</v>
      </c>
      <c r="E238" s="218" t="s">
        <v>1</v>
      </c>
      <c r="F238" s="219" t="s">
        <v>170</v>
      </c>
      <c r="G238" s="217"/>
      <c r="H238" s="220">
        <v>3.8</v>
      </c>
      <c r="I238" s="221"/>
      <c r="J238" s="217"/>
      <c r="K238" s="217"/>
      <c r="L238" s="222"/>
      <c r="M238" s="227"/>
      <c r="N238" s="228"/>
      <c r="O238" s="228"/>
      <c r="P238" s="228"/>
      <c r="Q238" s="228"/>
      <c r="R238" s="228"/>
      <c r="S238" s="228"/>
      <c r="T238" s="229"/>
      <c r="AT238" s="226" t="s">
        <v>140</v>
      </c>
      <c r="AU238" s="226" t="s">
        <v>92</v>
      </c>
      <c r="AV238" s="14" t="s">
        <v>136</v>
      </c>
      <c r="AW238" s="14" t="s">
        <v>36</v>
      </c>
      <c r="AX238" s="14" t="s">
        <v>90</v>
      </c>
      <c r="AY238" s="226" t="s">
        <v>129</v>
      </c>
    </row>
    <row r="239" spans="1:65" s="2" customFormat="1" ht="6.95" customHeight="1">
      <c r="A239" s="33"/>
      <c r="B239" s="53"/>
      <c r="C239" s="54"/>
      <c r="D239" s="54"/>
      <c r="E239" s="54"/>
      <c r="F239" s="54"/>
      <c r="G239" s="54"/>
      <c r="H239" s="54"/>
      <c r="I239" s="54"/>
      <c r="J239" s="54"/>
      <c r="K239" s="54"/>
      <c r="L239" s="38"/>
      <c r="M239" s="33"/>
      <c r="O239" s="33"/>
      <c r="P239" s="33"/>
      <c r="Q239" s="33"/>
      <c r="R239" s="33"/>
      <c r="S239" s="33"/>
      <c r="T239" s="33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</row>
  </sheetData>
  <sheetProtection algorithmName="SHA-512" hashValue="0cq6nZz7puQOhpMWS0OFbpE9tkoVZPHUrayTnPXtDV8oSPz8dULvuqfkXU9DJPptLz/Y6kDHaVfNM0Cd8chFQQ==" saltValue="elID0m+Mh8+vv2zLeoqUpk6dTkOFVRWDGOwN0gU7AYOlJavVA6a/Pdp+PQKZpPnt0AivvVctWdb3evwoF/nI+A==" spinCount="100000" sheet="1" objects="1" scenarios="1" formatColumns="0" formatRows="0" autoFilter="0"/>
  <autoFilter ref="C118:K238" xr:uid="{00000000-0009-0000-0000-000001000000}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hyperlinks>
    <hyperlink ref="F123" r:id="rId1" xr:uid="{00000000-0004-0000-0100-000000000000}"/>
    <hyperlink ref="F126" r:id="rId2" xr:uid="{00000000-0004-0000-0100-000001000000}"/>
    <hyperlink ref="F129" r:id="rId3" xr:uid="{00000000-0004-0000-0100-000002000000}"/>
    <hyperlink ref="F132" r:id="rId4" xr:uid="{00000000-0004-0000-0100-000003000000}"/>
    <hyperlink ref="F135" r:id="rId5" xr:uid="{00000000-0004-0000-0100-000004000000}"/>
    <hyperlink ref="F138" r:id="rId6" xr:uid="{00000000-0004-0000-0100-000005000000}"/>
    <hyperlink ref="F143" r:id="rId7" xr:uid="{00000000-0004-0000-0100-000006000000}"/>
    <hyperlink ref="F149" r:id="rId8" xr:uid="{00000000-0004-0000-0100-000007000000}"/>
    <hyperlink ref="F152" r:id="rId9" xr:uid="{00000000-0004-0000-0100-000008000000}"/>
    <hyperlink ref="F155" r:id="rId10" xr:uid="{00000000-0004-0000-0100-000009000000}"/>
    <hyperlink ref="F158" r:id="rId11" xr:uid="{00000000-0004-0000-0100-00000A000000}"/>
    <hyperlink ref="F161" r:id="rId12" xr:uid="{00000000-0004-0000-0100-00000B000000}"/>
    <hyperlink ref="F164" r:id="rId13" xr:uid="{00000000-0004-0000-0100-00000C000000}"/>
    <hyperlink ref="F167" r:id="rId14" xr:uid="{00000000-0004-0000-0100-00000D000000}"/>
    <hyperlink ref="F170" r:id="rId15" xr:uid="{00000000-0004-0000-0100-00000E000000}"/>
    <hyperlink ref="F173" r:id="rId16" xr:uid="{00000000-0004-0000-0100-00000F000000}"/>
    <hyperlink ref="F176" r:id="rId17" xr:uid="{00000000-0004-0000-0100-000010000000}"/>
    <hyperlink ref="F179" r:id="rId18" xr:uid="{00000000-0004-0000-0100-000011000000}"/>
    <hyperlink ref="F182" r:id="rId19" xr:uid="{00000000-0004-0000-0100-000012000000}"/>
    <hyperlink ref="F185" r:id="rId20" xr:uid="{00000000-0004-0000-0100-000013000000}"/>
    <hyperlink ref="F188" r:id="rId21" xr:uid="{00000000-0004-0000-0100-000014000000}"/>
    <hyperlink ref="F191" r:id="rId22" xr:uid="{00000000-0004-0000-0100-000015000000}"/>
    <hyperlink ref="F194" r:id="rId23" xr:uid="{00000000-0004-0000-0100-000016000000}"/>
    <hyperlink ref="F197" r:id="rId24" xr:uid="{00000000-0004-0000-0100-000017000000}"/>
    <hyperlink ref="F200" r:id="rId25" xr:uid="{00000000-0004-0000-0100-000018000000}"/>
    <hyperlink ref="F205" r:id="rId26" xr:uid="{00000000-0004-0000-0100-000019000000}"/>
    <hyperlink ref="F212" r:id="rId27" xr:uid="{00000000-0004-0000-0100-00001A000000}"/>
    <hyperlink ref="F219" r:id="rId28" xr:uid="{00000000-0004-0000-0100-00001B000000}"/>
    <hyperlink ref="F225" r:id="rId29" xr:uid="{00000000-0004-0000-0100-00001C000000}"/>
    <hyperlink ref="F234" r:id="rId30" xr:uid="{00000000-0004-0000-0100-00001D000000}"/>
  </hyperlinks>
  <pageMargins left="0.39370078740157483" right="0.39370078740157483" top="0.59055118110236227" bottom="0.98425196850393704" header="0.39370078740157483" footer="0.39370078740157483"/>
  <pageSetup paperSize="9" scale="87" fitToHeight="100" orientation="landscape" r:id="rId31"/>
  <headerFooter>
    <oddFooter>&amp;L&amp;F
&amp;A&amp;C10.02.2022
Stránkování TISK ZADÁNÍ  &amp;P/&amp;N</oddFooter>
  </headerFooter>
  <rowBreaks count="3" manualBreakCount="3">
    <brk id="141" min="2" max="10" man="1"/>
    <brk id="180" min="2" max="10" man="1"/>
    <brk id="217" min="2" max="10" man="1"/>
  </rowBreaks>
  <drawing r:id="rId3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BM350"/>
  <sheetViews>
    <sheetView showGridLines="0" zoomScaleNormal="100" workbookViewId="0">
      <selection activeCell="A2" sqref="A2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4"/>
      <c r="M2" s="284"/>
      <c r="N2" s="284"/>
      <c r="O2" s="284"/>
      <c r="P2" s="284"/>
      <c r="Q2" s="284"/>
      <c r="R2" s="284"/>
      <c r="S2" s="284"/>
      <c r="T2" s="284"/>
      <c r="U2" s="284"/>
      <c r="V2" s="284"/>
      <c r="AT2" s="16" t="s">
        <v>95</v>
      </c>
    </row>
    <row r="3" spans="1:46" s="1" customFormat="1" ht="6.95" hidden="1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92</v>
      </c>
    </row>
    <row r="4" spans="1:46" s="1" customFormat="1" ht="24.95" hidden="1" customHeight="1">
      <c r="B4" s="19"/>
      <c r="D4" s="109" t="s">
        <v>102</v>
      </c>
      <c r="L4" s="19"/>
      <c r="M4" s="110" t="s">
        <v>10</v>
      </c>
      <c r="AT4" s="16" t="s">
        <v>4</v>
      </c>
    </row>
    <row r="5" spans="1:46" s="1" customFormat="1" ht="6.95" hidden="1" customHeight="1">
      <c r="B5" s="19"/>
      <c r="L5" s="19"/>
    </row>
    <row r="6" spans="1:46" s="1" customFormat="1" ht="12" hidden="1" customHeight="1">
      <c r="B6" s="19"/>
      <c r="D6" s="111" t="s">
        <v>16</v>
      </c>
      <c r="L6" s="19"/>
    </row>
    <row r="7" spans="1:46" s="1" customFormat="1" ht="16.5" hidden="1" customHeight="1">
      <c r="B7" s="19"/>
      <c r="E7" s="285" t="str">
        <f>'Rekapitulace stavby'!K6</f>
        <v>ZS-DOBROVSKEHO</v>
      </c>
      <c r="F7" s="286"/>
      <c r="G7" s="286"/>
      <c r="H7" s="286"/>
      <c r="L7" s="19"/>
    </row>
    <row r="8" spans="1:46" s="2" customFormat="1" ht="12" hidden="1" customHeight="1">
      <c r="A8" s="33"/>
      <c r="B8" s="38"/>
      <c r="C8" s="33"/>
      <c r="D8" s="111" t="s">
        <v>103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hidden="1" customHeight="1">
      <c r="A9" s="33"/>
      <c r="B9" s="38"/>
      <c r="C9" s="33"/>
      <c r="D9" s="33"/>
      <c r="E9" s="287" t="s">
        <v>313</v>
      </c>
      <c r="F9" s="288"/>
      <c r="G9" s="288"/>
      <c r="H9" s="288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 hidden="1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hidden="1" customHeight="1">
      <c r="A11" s="33"/>
      <c r="B11" s="38"/>
      <c r="C11" s="33"/>
      <c r="D11" s="111" t="s">
        <v>18</v>
      </c>
      <c r="E11" s="33"/>
      <c r="F11" s="112" t="s">
        <v>19</v>
      </c>
      <c r="G11" s="33"/>
      <c r="H11" s="33"/>
      <c r="I11" s="111" t="s">
        <v>20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hidden="1" customHeight="1">
      <c r="A12" s="33"/>
      <c r="B12" s="38"/>
      <c r="C12" s="33"/>
      <c r="D12" s="111" t="s">
        <v>21</v>
      </c>
      <c r="E12" s="33"/>
      <c r="F12" s="112" t="s">
        <v>22</v>
      </c>
      <c r="G12" s="33"/>
      <c r="H12" s="33"/>
      <c r="I12" s="111" t="s">
        <v>23</v>
      </c>
      <c r="J12" s="113" t="str">
        <f>'Rekapitulace stavby'!AN8</f>
        <v>10. 2. 2022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hidden="1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hidden="1" customHeight="1">
      <c r="A14" s="33"/>
      <c r="B14" s="38"/>
      <c r="C14" s="33"/>
      <c r="D14" s="111" t="s">
        <v>25</v>
      </c>
      <c r="E14" s="33"/>
      <c r="F14" s="33"/>
      <c r="G14" s="33"/>
      <c r="H14" s="33"/>
      <c r="I14" s="111" t="s">
        <v>26</v>
      </c>
      <c r="J14" s="112" t="s">
        <v>27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hidden="1" customHeight="1">
      <c r="A15" s="33"/>
      <c r="B15" s="38"/>
      <c r="C15" s="33"/>
      <c r="D15" s="33"/>
      <c r="E15" s="112" t="s">
        <v>28</v>
      </c>
      <c r="F15" s="33"/>
      <c r="G15" s="33"/>
      <c r="H15" s="33"/>
      <c r="I15" s="111" t="s">
        <v>29</v>
      </c>
      <c r="J15" s="112" t="s">
        <v>30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hidden="1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hidden="1" customHeight="1">
      <c r="A17" s="33"/>
      <c r="B17" s="38"/>
      <c r="C17" s="33"/>
      <c r="D17" s="111" t="s">
        <v>31</v>
      </c>
      <c r="E17" s="33"/>
      <c r="F17" s="33"/>
      <c r="G17" s="33"/>
      <c r="H17" s="33"/>
      <c r="I17" s="111" t="s">
        <v>26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hidden="1" customHeight="1">
      <c r="A18" s="33"/>
      <c r="B18" s="38"/>
      <c r="C18" s="33"/>
      <c r="D18" s="33"/>
      <c r="E18" s="289" t="str">
        <f>'Rekapitulace stavby'!E14</f>
        <v>Vyplň údaj</v>
      </c>
      <c r="F18" s="290"/>
      <c r="G18" s="290"/>
      <c r="H18" s="290"/>
      <c r="I18" s="111" t="s">
        <v>29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hidden="1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hidden="1" customHeight="1">
      <c r="A20" s="33"/>
      <c r="B20" s="38"/>
      <c r="C20" s="33"/>
      <c r="D20" s="111" t="s">
        <v>33</v>
      </c>
      <c r="E20" s="33"/>
      <c r="F20" s="33"/>
      <c r="G20" s="33"/>
      <c r="H20" s="33"/>
      <c r="I20" s="111" t="s">
        <v>26</v>
      </c>
      <c r="J20" s="112" t="s">
        <v>34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hidden="1" customHeight="1">
      <c r="A21" s="33"/>
      <c r="B21" s="38"/>
      <c r="C21" s="33"/>
      <c r="D21" s="33"/>
      <c r="E21" s="112" t="s">
        <v>35</v>
      </c>
      <c r="F21" s="33"/>
      <c r="G21" s="33"/>
      <c r="H21" s="33"/>
      <c r="I21" s="111" t="s">
        <v>29</v>
      </c>
      <c r="J21" s="112" t="s">
        <v>1</v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hidden="1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hidden="1" customHeight="1">
      <c r="A23" s="33"/>
      <c r="B23" s="38"/>
      <c r="C23" s="33"/>
      <c r="D23" s="111" t="s">
        <v>37</v>
      </c>
      <c r="E23" s="33"/>
      <c r="F23" s="33"/>
      <c r="G23" s="33"/>
      <c r="H23" s="33"/>
      <c r="I23" s="111" t="s">
        <v>26</v>
      </c>
      <c r="J23" s="112" t="s">
        <v>38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hidden="1" customHeight="1">
      <c r="A24" s="33"/>
      <c r="B24" s="38"/>
      <c r="C24" s="33"/>
      <c r="D24" s="33"/>
      <c r="E24" s="112" t="s">
        <v>39</v>
      </c>
      <c r="F24" s="33"/>
      <c r="G24" s="33"/>
      <c r="H24" s="33"/>
      <c r="I24" s="111" t="s">
        <v>29</v>
      </c>
      <c r="J24" s="112" t="s">
        <v>1</v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hidden="1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hidden="1" customHeight="1">
      <c r="A26" s="33"/>
      <c r="B26" s="38"/>
      <c r="C26" s="33"/>
      <c r="D26" s="111" t="s">
        <v>40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35.25" hidden="1" customHeight="1">
      <c r="A27" s="114"/>
      <c r="B27" s="115"/>
      <c r="C27" s="114"/>
      <c r="D27" s="114"/>
      <c r="E27" s="291" t="s">
        <v>105</v>
      </c>
      <c r="F27" s="291"/>
      <c r="G27" s="291"/>
      <c r="H27" s="291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hidden="1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hidden="1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hidden="1" customHeight="1">
      <c r="A30" s="33"/>
      <c r="B30" s="38"/>
      <c r="C30" s="33"/>
      <c r="D30" s="118" t="s">
        <v>42</v>
      </c>
      <c r="E30" s="33"/>
      <c r="F30" s="33"/>
      <c r="G30" s="33"/>
      <c r="H30" s="33"/>
      <c r="I30" s="33"/>
      <c r="J30" s="119">
        <f>ROUND(J124,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hidden="1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hidden="1" customHeight="1">
      <c r="A32" s="33"/>
      <c r="B32" s="38"/>
      <c r="C32" s="33"/>
      <c r="D32" s="33"/>
      <c r="E32" s="33"/>
      <c r="F32" s="120" t="s">
        <v>44</v>
      </c>
      <c r="G32" s="33"/>
      <c r="H32" s="33"/>
      <c r="I32" s="120" t="s">
        <v>43</v>
      </c>
      <c r="J32" s="120" t="s">
        <v>45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hidden="1" customHeight="1">
      <c r="A33" s="33"/>
      <c r="B33" s="38"/>
      <c r="C33" s="33"/>
      <c r="D33" s="121" t="s">
        <v>46</v>
      </c>
      <c r="E33" s="111" t="s">
        <v>47</v>
      </c>
      <c r="F33" s="122">
        <f>ROUND((SUM(BE124:BE349)),  2)</f>
        <v>0</v>
      </c>
      <c r="G33" s="33"/>
      <c r="H33" s="33"/>
      <c r="I33" s="123">
        <v>0.21</v>
      </c>
      <c r="J33" s="122">
        <f>ROUND(((SUM(BE124:BE349))*I33),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hidden="1" customHeight="1">
      <c r="A34" s="33"/>
      <c r="B34" s="38"/>
      <c r="C34" s="33"/>
      <c r="D34" s="33"/>
      <c r="E34" s="111" t="s">
        <v>48</v>
      </c>
      <c r="F34" s="122">
        <f>ROUND((SUM(BF124:BF349)),  2)</f>
        <v>0</v>
      </c>
      <c r="G34" s="33"/>
      <c r="H34" s="33"/>
      <c r="I34" s="123">
        <v>0.15</v>
      </c>
      <c r="J34" s="122">
        <f>ROUND(((SUM(BF124:BF349))*I34),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49</v>
      </c>
      <c r="F35" s="122">
        <f>ROUND((SUM(BG124:BG349)),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50</v>
      </c>
      <c r="F36" s="122">
        <f>ROUND((SUM(BH124:BH349)),  2)</f>
        <v>0</v>
      </c>
      <c r="G36" s="33"/>
      <c r="H36" s="33"/>
      <c r="I36" s="123">
        <v>0.15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51</v>
      </c>
      <c r="F37" s="122">
        <f>ROUND((SUM(BI124:BI349)),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hidden="1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hidden="1" customHeight="1">
      <c r="A39" s="33"/>
      <c r="B39" s="38"/>
      <c r="C39" s="124"/>
      <c r="D39" s="125" t="s">
        <v>52</v>
      </c>
      <c r="E39" s="126"/>
      <c r="F39" s="126"/>
      <c r="G39" s="127" t="s">
        <v>53</v>
      </c>
      <c r="H39" s="128" t="s">
        <v>54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hidden="1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hidden="1" customHeight="1">
      <c r="B41" s="19"/>
      <c r="L41" s="19"/>
    </row>
    <row r="42" spans="1:31" s="1" customFormat="1" ht="14.45" hidden="1" customHeight="1">
      <c r="B42" s="19"/>
      <c r="L42" s="19"/>
    </row>
    <row r="43" spans="1:31" s="1" customFormat="1" ht="14.45" hidden="1" customHeight="1">
      <c r="B43" s="19"/>
      <c r="L43" s="19"/>
    </row>
    <row r="44" spans="1:31" s="1" customFormat="1" ht="14.45" hidden="1" customHeight="1">
      <c r="B44" s="19"/>
      <c r="L44" s="19"/>
    </row>
    <row r="45" spans="1:31" s="1" customFormat="1" ht="14.45" hidden="1" customHeight="1">
      <c r="B45" s="19"/>
      <c r="L45" s="19"/>
    </row>
    <row r="46" spans="1:31" s="1" customFormat="1" ht="14.45" hidden="1" customHeight="1">
      <c r="B46" s="19"/>
      <c r="L46" s="19"/>
    </row>
    <row r="47" spans="1:31" s="1" customFormat="1" ht="14.45" hidden="1" customHeight="1">
      <c r="B47" s="19"/>
      <c r="L47" s="19"/>
    </row>
    <row r="48" spans="1:31" s="1" customFormat="1" ht="14.45" hidden="1" customHeight="1">
      <c r="B48" s="19"/>
      <c r="L48" s="19"/>
    </row>
    <row r="49" spans="1:31" s="1" customFormat="1" ht="14.45" hidden="1" customHeight="1">
      <c r="B49" s="19"/>
      <c r="L49" s="19"/>
    </row>
    <row r="50" spans="1:31" s="2" customFormat="1" ht="14.45" hidden="1" customHeight="1">
      <c r="B50" s="50"/>
      <c r="D50" s="131" t="s">
        <v>55</v>
      </c>
      <c r="E50" s="132"/>
      <c r="F50" s="132"/>
      <c r="G50" s="131" t="s">
        <v>56</v>
      </c>
      <c r="H50" s="132"/>
      <c r="I50" s="132"/>
      <c r="J50" s="132"/>
      <c r="K50" s="132"/>
      <c r="L50" s="50"/>
    </row>
    <row r="51" spans="1:31" ht="11.25" hidden="1">
      <c r="B51" s="19"/>
      <c r="L51" s="19"/>
    </row>
    <row r="52" spans="1:31" ht="11.25" hidden="1">
      <c r="B52" s="19"/>
      <c r="L52" s="19"/>
    </row>
    <row r="53" spans="1:31" ht="11.25" hidden="1">
      <c r="B53" s="19"/>
      <c r="L53" s="19"/>
    </row>
    <row r="54" spans="1:31" ht="11.25" hidden="1">
      <c r="B54" s="19"/>
      <c r="L54" s="19"/>
    </row>
    <row r="55" spans="1:31" ht="11.25" hidden="1">
      <c r="B55" s="19"/>
      <c r="L55" s="19"/>
    </row>
    <row r="56" spans="1:31" ht="11.25" hidden="1">
      <c r="B56" s="19"/>
      <c r="L56" s="19"/>
    </row>
    <row r="57" spans="1:31" ht="11.25" hidden="1">
      <c r="B57" s="19"/>
      <c r="L57" s="19"/>
    </row>
    <row r="58" spans="1:31" ht="11.25" hidden="1">
      <c r="B58" s="19"/>
      <c r="L58" s="19"/>
    </row>
    <row r="59" spans="1:31" ht="11.25" hidden="1">
      <c r="B59" s="19"/>
      <c r="L59" s="19"/>
    </row>
    <row r="60" spans="1:31" ht="11.25" hidden="1">
      <c r="B60" s="19"/>
      <c r="L60" s="19"/>
    </row>
    <row r="61" spans="1:31" s="2" customFormat="1" ht="12.75" hidden="1">
      <c r="A61" s="33"/>
      <c r="B61" s="38"/>
      <c r="C61" s="33"/>
      <c r="D61" s="133" t="s">
        <v>57</v>
      </c>
      <c r="E61" s="134"/>
      <c r="F61" s="135" t="s">
        <v>58</v>
      </c>
      <c r="G61" s="133" t="s">
        <v>57</v>
      </c>
      <c r="H61" s="134"/>
      <c r="I61" s="134"/>
      <c r="J61" s="136" t="s">
        <v>58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 hidden="1">
      <c r="B62" s="19"/>
      <c r="L62" s="19"/>
    </row>
    <row r="63" spans="1:31" ht="11.25" hidden="1">
      <c r="B63" s="19"/>
      <c r="L63" s="19"/>
    </row>
    <row r="64" spans="1:31" ht="11.25" hidden="1">
      <c r="B64" s="19"/>
      <c r="L64" s="19"/>
    </row>
    <row r="65" spans="1:31" s="2" customFormat="1" ht="12.75" hidden="1">
      <c r="A65" s="33"/>
      <c r="B65" s="38"/>
      <c r="C65" s="33"/>
      <c r="D65" s="131" t="s">
        <v>59</v>
      </c>
      <c r="E65" s="137"/>
      <c r="F65" s="137"/>
      <c r="G65" s="131" t="s">
        <v>60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 hidden="1">
      <c r="B66" s="19"/>
      <c r="L66" s="19"/>
    </row>
    <row r="67" spans="1:31" ht="11.25" hidden="1">
      <c r="B67" s="19"/>
      <c r="L67" s="19"/>
    </row>
    <row r="68" spans="1:31" ht="11.25" hidden="1">
      <c r="B68" s="19"/>
      <c r="L68" s="19"/>
    </row>
    <row r="69" spans="1:31" ht="11.25" hidden="1">
      <c r="B69" s="19"/>
      <c r="L69" s="19"/>
    </row>
    <row r="70" spans="1:31" ht="11.25" hidden="1">
      <c r="B70" s="19"/>
      <c r="L70" s="19"/>
    </row>
    <row r="71" spans="1:31" ht="11.25" hidden="1">
      <c r="B71" s="19"/>
      <c r="L71" s="19"/>
    </row>
    <row r="72" spans="1:31" ht="11.25" hidden="1">
      <c r="B72" s="19"/>
      <c r="L72" s="19"/>
    </row>
    <row r="73" spans="1:31" ht="11.25" hidden="1">
      <c r="B73" s="19"/>
      <c r="L73" s="19"/>
    </row>
    <row r="74" spans="1:31" ht="11.25" hidden="1">
      <c r="B74" s="19"/>
      <c r="L74" s="19"/>
    </row>
    <row r="75" spans="1:31" ht="11.25" hidden="1">
      <c r="B75" s="19"/>
      <c r="L75" s="19"/>
    </row>
    <row r="76" spans="1:31" s="2" customFormat="1" ht="12.75" hidden="1">
      <c r="A76" s="33"/>
      <c r="B76" s="38"/>
      <c r="C76" s="33"/>
      <c r="D76" s="133" t="s">
        <v>57</v>
      </c>
      <c r="E76" s="134"/>
      <c r="F76" s="135" t="s">
        <v>58</v>
      </c>
      <c r="G76" s="133" t="s">
        <v>57</v>
      </c>
      <c r="H76" s="134"/>
      <c r="I76" s="134"/>
      <c r="J76" s="136" t="s">
        <v>58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hidden="1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ht="11.25" hidden="1"/>
    <row r="79" spans="1:31" ht="11.25" hidden="1"/>
    <row r="80" spans="1:31" ht="11.25" hidden="1"/>
    <row r="81" spans="1:47" s="2" customFormat="1" ht="6.95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106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92" t="str">
        <f>E7</f>
        <v>ZS-DOBROVSKEHO</v>
      </c>
      <c r="F85" s="293"/>
      <c r="G85" s="293"/>
      <c r="H85" s="293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103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44" t="str">
        <f>E9</f>
        <v>SO-10 - Komunikace</v>
      </c>
      <c r="F87" s="294"/>
      <c r="G87" s="294"/>
      <c r="H87" s="294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21</v>
      </c>
      <c r="D89" s="35"/>
      <c r="E89" s="35"/>
      <c r="F89" s="26" t="str">
        <f>F12</f>
        <v>Lanškroun, Kralická</v>
      </c>
      <c r="G89" s="35"/>
      <c r="H89" s="35"/>
      <c r="I89" s="28" t="s">
        <v>23</v>
      </c>
      <c r="J89" s="65" t="str">
        <f>IF(J12="","",J12)</f>
        <v>10. 2. 2022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25</v>
      </c>
      <c r="D91" s="35"/>
      <c r="E91" s="35"/>
      <c r="F91" s="26" t="str">
        <f>E15</f>
        <v>Město Lanškroun</v>
      </c>
      <c r="G91" s="35"/>
      <c r="H91" s="35"/>
      <c r="I91" s="28" t="s">
        <v>33</v>
      </c>
      <c r="J91" s="31" t="str">
        <f>E21</f>
        <v>Ing. Radek Kopecký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31</v>
      </c>
      <c r="D92" s="35"/>
      <c r="E92" s="35"/>
      <c r="F92" s="26" t="str">
        <f>IF(E18="","",E18)</f>
        <v>Vyplň údaj</v>
      </c>
      <c r="G92" s="35"/>
      <c r="H92" s="35"/>
      <c r="I92" s="28" t="s">
        <v>37</v>
      </c>
      <c r="J92" s="31" t="str">
        <f>E24</f>
        <v>Jaroslav Klíma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107</v>
      </c>
      <c r="D94" s="143"/>
      <c r="E94" s="143"/>
      <c r="F94" s="143"/>
      <c r="G94" s="143"/>
      <c r="H94" s="143"/>
      <c r="I94" s="143"/>
      <c r="J94" s="144" t="s">
        <v>108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45" t="s">
        <v>109</v>
      </c>
      <c r="D96" s="35"/>
      <c r="E96" s="35"/>
      <c r="F96" s="35"/>
      <c r="G96" s="35"/>
      <c r="H96" s="35"/>
      <c r="I96" s="35"/>
      <c r="J96" s="83">
        <f>J124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110</v>
      </c>
    </row>
    <row r="97" spans="1:31" s="9" customFormat="1" ht="24.95" customHeight="1">
      <c r="B97" s="146"/>
      <c r="C97" s="147"/>
      <c r="D97" s="148" t="s">
        <v>111</v>
      </c>
      <c r="E97" s="149"/>
      <c r="F97" s="149"/>
      <c r="G97" s="149"/>
      <c r="H97" s="149"/>
      <c r="I97" s="149"/>
      <c r="J97" s="150">
        <f>J125</f>
        <v>0</v>
      </c>
      <c r="K97" s="147"/>
      <c r="L97" s="151"/>
    </row>
    <row r="98" spans="1:31" s="10" customFormat="1" ht="19.899999999999999" customHeight="1">
      <c r="B98" s="152"/>
      <c r="C98" s="153"/>
      <c r="D98" s="154" t="s">
        <v>112</v>
      </c>
      <c r="E98" s="155"/>
      <c r="F98" s="155"/>
      <c r="G98" s="155"/>
      <c r="H98" s="155"/>
      <c r="I98" s="155"/>
      <c r="J98" s="156">
        <f>J126</f>
        <v>0</v>
      </c>
      <c r="K98" s="153"/>
      <c r="L98" s="157"/>
    </row>
    <row r="99" spans="1:31" s="10" customFormat="1" ht="19.899999999999999" customHeight="1">
      <c r="B99" s="152"/>
      <c r="C99" s="153"/>
      <c r="D99" s="154" t="s">
        <v>314</v>
      </c>
      <c r="E99" s="155"/>
      <c r="F99" s="155"/>
      <c r="G99" s="155"/>
      <c r="H99" s="155"/>
      <c r="I99" s="155"/>
      <c r="J99" s="156">
        <f>J228</f>
        <v>0</v>
      </c>
      <c r="K99" s="153"/>
      <c r="L99" s="157"/>
    </row>
    <row r="100" spans="1:31" s="10" customFormat="1" ht="19.899999999999999" customHeight="1">
      <c r="B100" s="152"/>
      <c r="C100" s="153"/>
      <c r="D100" s="154" t="s">
        <v>315</v>
      </c>
      <c r="E100" s="155"/>
      <c r="F100" s="155"/>
      <c r="G100" s="155"/>
      <c r="H100" s="155"/>
      <c r="I100" s="155"/>
      <c r="J100" s="156">
        <f>J236</f>
        <v>0</v>
      </c>
      <c r="K100" s="153"/>
      <c r="L100" s="157"/>
    </row>
    <row r="101" spans="1:31" s="10" customFormat="1" ht="19.899999999999999" customHeight="1">
      <c r="B101" s="152"/>
      <c r="C101" s="153"/>
      <c r="D101" s="154" t="s">
        <v>316</v>
      </c>
      <c r="E101" s="155"/>
      <c r="F101" s="155"/>
      <c r="G101" s="155"/>
      <c r="H101" s="155"/>
      <c r="I101" s="155"/>
      <c r="J101" s="156">
        <f>J242</f>
        <v>0</v>
      </c>
      <c r="K101" s="153"/>
      <c r="L101" s="157"/>
    </row>
    <row r="102" spans="1:31" s="10" customFormat="1" ht="19.899999999999999" customHeight="1">
      <c r="B102" s="152"/>
      <c r="C102" s="153"/>
      <c r="D102" s="154" t="s">
        <v>317</v>
      </c>
      <c r="E102" s="155"/>
      <c r="F102" s="155"/>
      <c r="G102" s="155"/>
      <c r="H102" s="155"/>
      <c r="I102" s="155"/>
      <c r="J102" s="156">
        <f>J289</f>
        <v>0</v>
      </c>
      <c r="K102" s="153"/>
      <c r="L102" s="157"/>
    </row>
    <row r="103" spans="1:31" s="9" customFormat="1" ht="24.95" customHeight="1">
      <c r="B103" s="146"/>
      <c r="C103" s="147"/>
      <c r="D103" s="148" t="s">
        <v>318</v>
      </c>
      <c r="E103" s="149"/>
      <c r="F103" s="149"/>
      <c r="G103" s="149"/>
      <c r="H103" s="149"/>
      <c r="I103" s="149"/>
      <c r="J103" s="150">
        <f>J341</f>
        <v>0</v>
      </c>
      <c r="K103" s="147"/>
      <c r="L103" s="151"/>
    </row>
    <row r="104" spans="1:31" s="10" customFormat="1" ht="19.899999999999999" customHeight="1">
      <c r="B104" s="152"/>
      <c r="C104" s="153"/>
      <c r="D104" s="154" t="s">
        <v>319</v>
      </c>
      <c r="E104" s="155"/>
      <c r="F104" s="155"/>
      <c r="G104" s="155"/>
      <c r="H104" s="155"/>
      <c r="I104" s="155"/>
      <c r="J104" s="156">
        <f>J342</f>
        <v>0</v>
      </c>
      <c r="K104" s="153"/>
      <c r="L104" s="157"/>
    </row>
    <row r="105" spans="1:31" s="2" customFormat="1" ht="21.75" customHeight="1">
      <c r="A105" s="33"/>
      <c r="B105" s="34"/>
      <c r="C105" s="35"/>
      <c r="D105" s="35"/>
      <c r="E105" s="35"/>
      <c r="F105" s="35"/>
      <c r="G105" s="35"/>
      <c r="H105" s="35"/>
      <c r="I105" s="35"/>
      <c r="J105" s="35"/>
      <c r="K105" s="35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6.95" customHeight="1">
      <c r="A106" s="33"/>
      <c r="B106" s="53"/>
      <c r="C106" s="54"/>
      <c r="D106" s="54"/>
      <c r="E106" s="54"/>
      <c r="F106" s="54"/>
      <c r="G106" s="54"/>
      <c r="H106" s="54"/>
      <c r="I106" s="54"/>
      <c r="J106" s="54"/>
      <c r="K106" s="54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10" spans="1:31" s="2" customFormat="1" ht="6.95" customHeight="1">
      <c r="A110" s="33"/>
      <c r="B110" s="55"/>
      <c r="C110" s="56"/>
      <c r="D110" s="56"/>
      <c r="E110" s="56"/>
      <c r="F110" s="56"/>
      <c r="G110" s="56"/>
      <c r="H110" s="56"/>
      <c r="I110" s="56"/>
      <c r="J110" s="56"/>
      <c r="K110" s="56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24.95" customHeight="1">
      <c r="A111" s="33"/>
      <c r="B111" s="34"/>
      <c r="C111" s="22" t="s">
        <v>114</v>
      </c>
      <c r="D111" s="35"/>
      <c r="E111" s="35"/>
      <c r="F111" s="35"/>
      <c r="G111" s="35"/>
      <c r="H111" s="3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16</v>
      </c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6.5" customHeight="1">
      <c r="A114" s="33"/>
      <c r="B114" s="34"/>
      <c r="C114" s="35"/>
      <c r="D114" s="35"/>
      <c r="E114" s="292" t="str">
        <f>E7</f>
        <v>ZS-DOBROVSKEHO</v>
      </c>
      <c r="F114" s="293"/>
      <c r="G114" s="293"/>
      <c r="H114" s="293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2" customHeight="1">
      <c r="A115" s="33"/>
      <c r="B115" s="34"/>
      <c r="C115" s="28" t="s">
        <v>103</v>
      </c>
      <c r="D115" s="35"/>
      <c r="E115" s="35"/>
      <c r="F115" s="35"/>
      <c r="G115" s="35"/>
      <c r="H115" s="35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6.5" customHeight="1">
      <c r="A116" s="33"/>
      <c r="B116" s="34"/>
      <c r="C116" s="35"/>
      <c r="D116" s="35"/>
      <c r="E116" s="244" t="str">
        <f>E9</f>
        <v>SO-10 - Komunikace</v>
      </c>
      <c r="F116" s="294"/>
      <c r="G116" s="294"/>
      <c r="H116" s="294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6.95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2" customHeight="1">
      <c r="A118" s="33"/>
      <c r="B118" s="34"/>
      <c r="C118" s="28" t="s">
        <v>21</v>
      </c>
      <c r="D118" s="35"/>
      <c r="E118" s="35"/>
      <c r="F118" s="26" t="str">
        <f>F12</f>
        <v>Lanškroun, Kralická</v>
      </c>
      <c r="G118" s="35"/>
      <c r="H118" s="35"/>
      <c r="I118" s="28" t="s">
        <v>23</v>
      </c>
      <c r="J118" s="65" t="str">
        <f>IF(J12="","",J12)</f>
        <v>10. 2. 2022</v>
      </c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6.95" customHeight="1">
      <c r="A119" s="33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5.2" customHeight="1">
      <c r="A120" s="33"/>
      <c r="B120" s="34"/>
      <c r="C120" s="28" t="s">
        <v>25</v>
      </c>
      <c r="D120" s="35"/>
      <c r="E120" s="35"/>
      <c r="F120" s="26" t="str">
        <f>E15</f>
        <v>Město Lanškroun</v>
      </c>
      <c r="G120" s="35"/>
      <c r="H120" s="35"/>
      <c r="I120" s="28" t="s">
        <v>33</v>
      </c>
      <c r="J120" s="31" t="str">
        <f>E21</f>
        <v>Ing. Radek Kopecký</v>
      </c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5.2" customHeight="1">
      <c r="A121" s="33"/>
      <c r="B121" s="34"/>
      <c r="C121" s="28" t="s">
        <v>31</v>
      </c>
      <c r="D121" s="35"/>
      <c r="E121" s="35"/>
      <c r="F121" s="26" t="str">
        <f>IF(E18="","",E18)</f>
        <v>Vyplň údaj</v>
      </c>
      <c r="G121" s="35"/>
      <c r="H121" s="35"/>
      <c r="I121" s="28" t="s">
        <v>37</v>
      </c>
      <c r="J121" s="31" t="str">
        <f>E24</f>
        <v>Jaroslav Klíma</v>
      </c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2" customFormat="1" ht="10.35" customHeight="1">
      <c r="A122" s="33"/>
      <c r="B122" s="34"/>
      <c r="C122" s="35"/>
      <c r="D122" s="35"/>
      <c r="E122" s="35"/>
      <c r="F122" s="35"/>
      <c r="G122" s="35"/>
      <c r="H122" s="35"/>
      <c r="I122" s="35"/>
      <c r="J122" s="35"/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5" s="11" customFormat="1" ht="29.25" customHeight="1">
      <c r="A123" s="158"/>
      <c r="B123" s="159"/>
      <c r="C123" s="160" t="s">
        <v>115</v>
      </c>
      <c r="D123" s="161" t="s">
        <v>67</v>
      </c>
      <c r="E123" s="161" t="s">
        <v>63</v>
      </c>
      <c r="F123" s="161" t="s">
        <v>64</v>
      </c>
      <c r="G123" s="161" t="s">
        <v>116</v>
      </c>
      <c r="H123" s="161" t="s">
        <v>117</v>
      </c>
      <c r="I123" s="161" t="s">
        <v>118</v>
      </c>
      <c r="J123" s="161" t="s">
        <v>108</v>
      </c>
      <c r="K123" s="162" t="s">
        <v>119</v>
      </c>
      <c r="L123" s="163"/>
      <c r="M123" s="74" t="s">
        <v>1</v>
      </c>
      <c r="N123" s="75" t="s">
        <v>46</v>
      </c>
      <c r="O123" s="75" t="s">
        <v>120</v>
      </c>
      <c r="P123" s="75" t="s">
        <v>121</v>
      </c>
      <c r="Q123" s="75" t="s">
        <v>122</v>
      </c>
      <c r="R123" s="75" t="s">
        <v>123</v>
      </c>
      <c r="S123" s="75" t="s">
        <v>124</v>
      </c>
      <c r="T123" s="76" t="s">
        <v>125</v>
      </c>
      <c r="U123" s="158"/>
      <c r="V123" s="158"/>
      <c r="W123" s="158"/>
      <c r="X123" s="158"/>
      <c r="Y123" s="158"/>
      <c r="Z123" s="158"/>
      <c r="AA123" s="158"/>
      <c r="AB123" s="158"/>
      <c r="AC123" s="158"/>
      <c r="AD123" s="158"/>
      <c r="AE123" s="158"/>
    </row>
    <row r="124" spans="1:65" s="2" customFormat="1" ht="22.9" customHeight="1">
      <c r="A124" s="33"/>
      <c r="B124" s="34"/>
      <c r="C124" s="81" t="s">
        <v>126</v>
      </c>
      <c r="D124" s="35"/>
      <c r="E124" s="35"/>
      <c r="F124" s="35"/>
      <c r="G124" s="35"/>
      <c r="H124" s="35"/>
      <c r="I124" s="35"/>
      <c r="J124" s="164">
        <f>BK124</f>
        <v>0</v>
      </c>
      <c r="K124" s="35"/>
      <c r="L124" s="38"/>
      <c r="M124" s="77"/>
      <c r="N124" s="165"/>
      <c r="O124" s="78"/>
      <c r="P124" s="166">
        <f>P125+P341</f>
        <v>0</v>
      </c>
      <c r="Q124" s="78"/>
      <c r="R124" s="166">
        <f>R125+R341</f>
        <v>2804.1761860000001</v>
      </c>
      <c r="S124" s="78"/>
      <c r="T124" s="167">
        <f>T125+T341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6" t="s">
        <v>81</v>
      </c>
      <c r="AU124" s="16" t="s">
        <v>110</v>
      </c>
      <c r="BK124" s="168">
        <f>BK125+BK341</f>
        <v>0</v>
      </c>
    </row>
    <row r="125" spans="1:65" s="12" customFormat="1" ht="25.9" customHeight="1">
      <c r="B125" s="169"/>
      <c r="C125" s="170"/>
      <c r="D125" s="171" t="s">
        <v>81</v>
      </c>
      <c r="E125" s="172" t="s">
        <v>127</v>
      </c>
      <c r="F125" s="172" t="s">
        <v>128</v>
      </c>
      <c r="G125" s="170"/>
      <c r="H125" s="170"/>
      <c r="I125" s="173"/>
      <c r="J125" s="174">
        <f>BK125</f>
        <v>0</v>
      </c>
      <c r="K125" s="170"/>
      <c r="L125" s="175"/>
      <c r="M125" s="176"/>
      <c r="N125" s="177"/>
      <c r="O125" s="177"/>
      <c r="P125" s="178">
        <f>P126+P228+P236+P242+P289</f>
        <v>0</v>
      </c>
      <c r="Q125" s="177"/>
      <c r="R125" s="178">
        <f>R126+R228+R236+R242+R289</f>
        <v>2803.2840860000001</v>
      </c>
      <c r="S125" s="177"/>
      <c r="T125" s="179">
        <f>T126+T228+T236+T242+T289</f>
        <v>0</v>
      </c>
      <c r="AR125" s="180" t="s">
        <v>90</v>
      </c>
      <c r="AT125" s="181" t="s">
        <v>81</v>
      </c>
      <c r="AU125" s="181" t="s">
        <v>82</v>
      </c>
      <c r="AY125" s="180" t="s">
        <v>129</v>
      </c>
      <c r="BK125" s="182">
        <f>BK126+BK228+BK236+BK242+BK289</f>
        <v>0</v>
      </c>
    </row>
    <row r="126" spans="1:65" s="12" customFormat="1" ht="22.9" customHeight="1">
      <c r="B126" s="169"/>
      <c r="C126" s="170"/>
      <c r="D126" s="171" t="s">
        <v>81</v>
      </c>
      <c r="E126" s="183" t="s">
        <v>90</v>
      </c>
      <c r="F126" s="183" t="s">
        <v>130</v>
      </c>
      <c r="G126" s="170"/>
      <c r="H126" s="170"/>
      <c r="I126" s="173"/>
      <c r="J126" s="184">
        <f>BK126</f>
        <v>0</v>
      </c>
      <c r="K126" s="170"/>
      <c r="L126" s="175"/>
      <c r="M126" s="176"/>
      <c r="N126" s="177"/>
      <c r="O126" s="177"/>
      <c r="P126" s="178">
        <f>SUM(P127:P227)</f>
        <v>0</v>
      </c>
      <c r="Q126" s="177"/>
      <c r="R126" s="178">
        <f>SUM(R127:R227)</f>
        <v>374.63969000000003</v>
      </c>
      <c r="S126" s="177"/>
      <c r="T126" s="179">
        <f>SUM(T127:T227)</f>
        <v>0</v>
      </c>
      <c r="AR126" s="180" t="s">
        <v>90</v>
      </c>
      <c r="AT126" s="181" t="s">
        <v>81</v>
      </c>
      <c r="AU126" s="181" t="s">
        <v>90</v>
      </c>
      <c r="AY126" s="180" t="s">
        <v>129</v>
      </c>
      <c r="BK126" s="182">
        <f>SUM(BK127:BK227)</f>
        <v>0</v>
      </c>
    </row>
    <row r="127" spans="1:65" s="2" customFormat="1" ht="16.5" customHeight="1">
      <c r="A127" s="33"/>
      <c r="B127" s="34"/>
      <c r="C127" s="185" t="s">
        <v>90</v>
      </c>
      <c r="D127" s="186" t="s">
        <v>131</v>
      </c>
      <c r="E127" s="187" t="s">
        <v>320</v>
      </c>
      <c r="F127" s="188" t="s">
        <v>321</v>
      </c>
      <c r="G127" s="189" t="s">
        <v>174</v>
      </c>
      <c r="H127" s="190">
        <v>337.5</v>
      </c>
      <c r="I127" s="191"/>
      <c r="J127" s="192">
        <f>ROUND(I127*H127,2)</f>
        <v>0</v>
      </c>
      <c r="K127" s="188" t="s">
        <v>135</v>
      </c>
      <c r="L127" s="38"/>
      <c r="M127" s="193" t="s">
        <v>1</v>
      </c>
      <c r="N127" s="194" t="s">
        <v>47</v>
      </c>
      <c r="O127" s="70"/>
      <c r="P127" s="195">
        <f>O127*H127</f>
        <v>0</v>
      </c>
      <c r="Q127" s="195">
        <v>0</v>
      </c>
      <c r="R127" s="195">
        <f>Q127*H127</f>
        <v>0</v>
      </c>
      <c r="S127" s="195">
        <v>0</v>
      </c>
      <c r="T127" s="196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97" t="s">
        <v>136</v>
      </c>
      <c r="AT127" s="197" t="s">
        <v>131</v>
      </c>
      <c r="AU127" s="197" t="s">
        <v>92</v>
      </c>
      <c r="AY127" s="16" t="s">
        <v>129</v>
      </c>
      <c r="BE127" s="198">
        <f>IF(N127="základní",J127,0)</f>
        <v>0</v>
      </c>
      <c r="BF127" s="198">
        <f>IF(N127="snížená",J127,0)</f>
        <v>0</v>
      </c>
      <c r="BG127" s="198">
        <f>IF(N127="zákl. přenesená",J127,0)</f>
        <v>0</v>
      </c>
      <c r="BH127" s="198">
        <f>IF(N127="sníž. přenesená",J127,0)</f>
        <v>0</v>
      </c>
      <c r="BI127" s="198">
        <f>IF(N127="nulová",J127,0)</f>
        <v>0</v>
      </c>
      <c r="BJ127" s="16" t="s">
        <v>90</v>
      </c>
      <c r="BK127" s="198">
        <f>ROUND(I127*H127,2)</f>
        <v>0</v>
      </c>
      <c r="BL127" s="16" t="s">
        <v>136</v>
      </c>
      <c r="BM127" s="197" t="s">
        <v>322</v>
      </c>
    </row>
    <row r="128" spans="1:65" s="2" customFormat="1" ht="11.25">
      <c r="A128" s="33"/>
      <c r="B128" s="34"/>
      <c r="C128" s="35"/>
      <c r="D128" s="199" t="s">
        <v>138</v>
      </c>
      <c r="E128" s="35"/>
      <c r="F128" s="200" t="s">
        <v>323</v>
      </c>
      <c r="G128" s="35"/>
      <c r="H128" s="35"/>
      <c r="I128" s="201"/>
      <c r="J128" s="35"/>
      <c r="K128" s="35"/>
      <c r="L128" s="38"/>
      <c r="M128" s="202"/>
      <c r="N128" s="203"/>
      <c r="O128" s="70"/>
      <c r="P128" s="70"/>
      <c r="Q128" s="70"/>
      <c r="R128" s="70"/>
      <c r="S128" s="70"/>
      <c r="T128" s="71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138</v>
      </c>
      <c r="AU128" s="16" t="s">
        <v>92</v>
      </c>
    </row>
    <row r="129" spans="1:65" s="13" customFormat="1" ht="11.25">
      <c r="B129" s="204"/>
      <c r="C129" s="205"/>
      <c r="D129" s="206" t="s">
        <v>140</v>
      </c>
      <c r="E129" s="207" t="s">
        <v>1</v>
      </c>
      <c r="F129" s="208" t="s">
        <v>324</v>
      </c>
      <c r="G129" s="205"/>
      <c r="H129" s="209">
        <v>67.5</v>
      </c>
      <c r="I129" s="210"/>
      <c r="J129" s="205"/>
      <c r="K129" s="205"/>
      <c r="L129" s="211"/>
      <c r="M129" s="212"/>
      <c r="N129" s="213"/>
      <c r="O129" s="213"/>
      <c r="P129" s="213"/>
      <c r="Q129" s="213"/>
      <c r="R129" s="213"/>
      <c r="S129" s="213"/>
      <c r="T129" s="214"/>
      <c r="AT129" s="215" t="s">
        <v>140</v>
      </c>
      <c r="AU129" s="215" t="s">
        <v>92</v>
      </c>
      <c r="AV129" s="13" t="s">
        <v>92</v>
      </c>
      <c r="AW129" s="13" t="s">
        <v>36</v>
      </c>
      <c r="AX129" s="13" t="s">
        <v>82</v>
      </c>
      <c r="AY129" s="215" t="s">
        <v>129</v>
      </c>
    </row>
    <row r="130" spans="1:65" s="13" customFormat="1" ht="11.25">
      <c r="B130" s="204"/>
      <c r="C130" s="205"/>
      <c r="D130" s="206" t="s">
        <v>140</v>
      </c>
      <c r="E130" s="207" t="s">
        <v>1</v>
      </c>
      <c r="F130" s="208" t="s">
        <v>325</v>
      </c>
      <c r="G130" s="205"/>
      <c r="H130" s="209">
        <v>270</v>
      </c>
      <c r="I130" s="210"/>
      <c r="J130" s="205"/>
      <c r="K130" s="205"/>
      <c r="L130" s="211"/>
      <c r="M130" s="212"/>
      <c r="N130" s="213"/>
      <c r="O130" s="213"/>
      <c r="P130" s="213"/>
      <c r="Q130" s="213"/>
      <c r="R130" s="213"/>
      <c r="S130" s="213"/>
      <c r="T130" s="214"/>
      <c r="AT130" s="215" t="s">
        <v>140</v>
      </c>
      <c r="AU130" s="215" t="s">
        <v>92</v>
      </c>
      <c r="AV130" s="13" t="s">
        <v>92</v>
      </c>
      <c r="AW130" s="13" t="s">
        <v>36</v>
      </c>
      <c r="AX130" s="13" t="s">
        <v>82</v>
      </c>
      <c r="AY130" s="215" t="s">
        <v>129</v>
      </c>
    </row>
    <row r="131" spans="1:65" s="14" customFormat="1" ht="11.25">
      <c r="B131" s="216"/>
      <c r="C131" s="217"/>
      <c r="D131" s="206" t="s">
        <v>140</v>
      </c>
      <c r="E131" s="218" t="s">
        <v>1</v>
      </c>
      <c r="F131" s="219" t="s">
        <v>170</v>
      </c>
      <c r="G131" s="217"/>
      <c r="H131" s="220">
        <v>337.5</v>
      </c>
      <c r="I131" s="221"/>
      <c r="J131" s="217"/>
      <c r="K131" s="217"/>
      <c r="L131" s="222"/>
      <c r="M131" s="223"/>
      <c r="N131" s="224"/>
      <c r="O131" s="224"/>
      <c r="P131" s="224"/>
      <c r="Q131" s="224"/>
      <c r="R131" s="224"/>
      <c r="S131" s="224"/>
      <c r="T131" s="225"/>
      <c r="AT131" s="226" t="s">
        <v>140</v>
      </c>
      <c r="AU131" s="226" t="s">
        <v>92</v>
      </c>
      <c r="AV131" s="14" t="s">
        <v>136</v>
      </c>
      <c r="AW131" s="14" t="s">
        <v>36</v>
      </c>
      <c r="AX131" s="14" t="s">
        <v>90</v>
      </c>
      <c r="AY131" s="226" t="s">
        <v>129</v>
      </c>
    </row>
    <row r="132" spans="1:65" s="2" customFormat="1" ht="16.5" customHeight="1">
      <c r="A132" s="33"/>
      <c r="B132" s="34"/>
      <c r="C132" s="185" t="s">
        <v>92</v>
      </c>
      <c r="D132" s="186" t="s">
        <v>131</v>
      </c>
      <c r="E132" s="187" t="s">
        <v>326</v>
      </c>
      <c r="F132" s="188" t="s">
        <v>327</v>
      </c>
      <c r="G132" s="189" t="s">
        <v>174</v>
      </c>
      <c r="H132" s="190">
        <v>35</v>
      </c>
      <c r="I132" s="191"/>
      <c r="J132" s="192">
        <f>ROUND(I132*H132,2)</f>
        <v>0</v>
      </c>
      <c r="K132" s="188" t="s">
        <v>135</v>
      </c>
      <c r="L132" s="38"/>
      <c r="M132" s="193" t="s">
        <v>1</v>
      </c>
      <c r="N132" s="194" t="s">
        <v>47</v>
      </c>
      <c r="O132" s="70"/>
      <c r="P132" s="195">
        <f>O132*H132</f>
        <v>0</v>
      </c>
      <c r="Q132" s="195">
        <v>0</v>
      </c>
      <c r="R132" s="195">
        <f>Q132*H132</f>
        <v>0</v>
      </c>
      <c r="S132" s="195">
        <v>0</v>
      </c>
      <c r="T132" s="196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97" t="s">
        <v>136</v>
      </c>
      <c r="AT132" s="197" t="s">
        <v>131</v>
      </c>
      <c r="AU132" s="197" t="s">
        <v>92</v>
      </c>
      <c r="AY132" s="16" t="s">
        <v>129</v>
      </c>
      <c r="BE132" s="198">
        <f>IF(N132="základní",J132,0)</f>
        <v>0</v>
      </c>
      <c r="BF132" s="198">
        <f>IF(N132="snížená",J132,0)</f>
        <v>0</v>
      </c>
      <c r="BG132" s="198">
        <f>IF(N132="zákl. přenesená",J132,0)</f>
        <v>0</v>
      </c>
      <c r="BH132" s="198">
        <f>IF(N132="sníž. přenesená",J132,0)</f>
        <v>0</v>
      </c>
      <c r="BI132" s="198">
        <f>IF(N132="nulová",J132,0)</f>
        <v>0</v>
      </c>
      <c r="BJ132" s="16" t="s">
        <v>90</v>
      </c>
      <c r="BK132" s="198">
        <f>ROUND(I132*H132,2)</f>
        <v>0</v>
      </c>
      <c r="BL132" s="16" t="s">
        <v>136</v>
      </c>
      <c r="BM132" s="197" t="s">
        <v>328</v>
      </c>
    </row>
    <row r="133" spans="1:65" s="2" customFormat="1" ht="11.25">
      <c r="A133" s="33"/>
      <c r="B133" s="34"/>
      <c r="C133" s="35"/>
      <c r="D133" s="199" t="s">
        <v>138</v>
      </c>
      <c r="E133" s="35"/>
      <c r="F133" s="200" t="s">
        <v>329</v>
      </c>
      <c r="G133" s="35"/>
      <c r="H133" s="35"/>
      <c r="I133" s="201"/>
      <c r="J133" s="35"/>
      <c r="K133" s="35"/>
      <c r="L133" s="38"/>
      <c r="M133" s="202"/>
      <c r="N133" s="203"/>
      <c r="O133" s="70"/>
      <c r="P133" s="70"/>
      <c r="Q133" s="70"/>
      <c r="R133" s="70"/>
      <c r="S133" s="70"/>
      <c r="T133" s="71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138</v>
      </c>
      <c r="AU133" s="16" t="s">
        <v>92</v>
      </c>
    </row>
    <row r="134" spans="1:65" s="13" customFormat="1" ht="11.25">
      <c r="B134" s="204"/>
      <c r="C134" s="205"/>
      <c r="D134" s="206" t="s">
        <v>140</v>
      </c>
      <c r="E134" s="207" t="s">
        <v>1</v>
      </c>
      <c r="F134" s="208" t="s">
        <v>330</v>
      </c>
      <c r="G134" s="205"/>
      <c r="H134" s="209">
        <v>35</v>
      </c>
      <c r="I134" s="210"/>
      <c r="J134" s="205"/>
      <c r="K134" s="205"/>
      <c r="L134" s="211"/>
      <c r="M134" s="212"/>
      <c r="N134" s="213"/>
      <c r="O134" s="213"/>
      <c r="P134" s="213"/>
      <c r="Q134" s="213"/>
      <c r="R134" s="213"/>
      <c r="S134" s="213"/>
      <c r="T134" s="214"/>
      <c r="AT134" s="215" t="s">
        <v>140</v>
      </c>
      <c r="AU134" s="215" t="s">
        <v>92</v>
      </c>
      <c r="AV134" s="13" t="s">
        <v>92</v>
      </c>
      <c r="AW134" s="13" t="s">
        <v>36</v>
      </c>
      <c r="AX134" s="13" t="s">
        <v>90</v>
      </c>
      <c r="AY134" s="215" t="s">
        <v>129</v>
      </c>
    </row>
    <row r="135" spans="1:65" s="2" customFormat="1" ht="16.5" customHeight="1">
      <c r="A135" s="33"/>
      <c r="B135" s="34"/>
      <c r="C135" s="230" t="s">
        <v>148</v>
      </c>
      <c r="D135" s="231" t="s">
        <v>331</v>
      </c>
      <c r="E135" s="232" t="s">
        <v>332</v>
      </c>
      <c r="F135" s="233" t="s">
        <v>333</v>
      </c>
      <c r="G135" s="234" t="s">
        <v>292</v>
      </c>
      <c r="H135" s="235">
        <v>77</v>
      </c>
      <c r="I135" s="236"/>
      <c r="J135" s="237">
        <f>ROUND(I135*H135,2)</f>
        <v>0</v>
      </c>
      <c r="K135" s="233" t="s">
        <v>135</v>
      </c>
      <c r="L135" s="238"/>
      <c r="M135" s="239" t="s">
        <v>1</v>
      </c>
      <c r="N135" s="240" t="s">
        <v>47</v>
      </c>
      <c r="O135" s="70"/>
      <c r="P135" s="195">
        <f>O135*H135</f>
        <v>0</v>
      </c>
      <c r="Q135" s="195">
        <v>1</v>
      </c>
      <c r="R135" s="195">
        <f>Q135*H135</f>
        <v>77</v>
      </c>
      <c r="S135" s="195">
        <v>0</v>
      </c>
      <c r="T135" s="196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97" t="s">
        <v>180</v>
      </c>
      <c r="AT135" s="197" t="s">
        <v>331</v>
      </c>
      <c r="AU135" s="197" t="s">
        <v>92</v>
      </c>
      <c r="AY135" s="16" t="s">
        <v>129</v>
      </c>
      <c r="BE135" s="198">
        <f>IF(N135="základní",J135,0)</f>
        <v>0</v>
      </c>
      <c r="BF135" s="198">
        <f>IF(N135="snížená",J135,0)</f>
        <v>0</v>
      </c>
      <c r="BG135" s="198">
        <f>IF(N135="zákl. přenesená",J135,0)</f>
        <v>0</v>
      </c>
      <c r="BH135" s="198">
        <f>IF(N135="sníž. přenesená",J135,0)</f>
        <v>0</v>
      </c>
      <c r="BI135" s="198">
        <f>IF(N135="nulová",J135,0)</f>
        <v>0</v>
      </c>
      <c r="BJ135" s="16" t="s">
        <v>90</v>
      </c>
      <c r="BK135" s="198">
        <f>ROUND(I135*H135,2)</f>
        <v>0</v>
      </c>
      <c r="BL135" s="16" t="s">
        <v>136</v>
      </c>
      <c r="BM135" s="197" t="s">
        <v>334</v>
      </c>
    </row>
    <row r="136" spans="1:65" s="13" customFormat="1" ht="11.25">
      <c r="B136" s="204"/>
      <c r="C136" s="205"/>
      <c r="D136" s="206" t="s">
        <v>140</v>
      </c>
      <c r="E136" s="207" t="s">
        <v>1</v>
      </c>
      <c r="F136" s="208" t="s">
        <v>335</v>
      </c>
      <c r="G136" s="205"/>
      <c r="H136" s="209">
        <v>77</v>
      </c>
      <c r="I136" s="210"/>
      <c r="J136" s="205"/>
      <c r="K136" s="205"/>
      <c r="L136" s="211"/>
      <c r="M136" s="212"/>
      <c r="N136" s="213"/>
      <c r="O136" s="213"/>
      <c r="P136" s="213"/>
      <c r="Q136" s="213"/>
      <c r="R136" s="213"/>
      <c r="S136" s="213"/>
      <c r="T136" s="214"/>
      <c r="AT136" s="215" t="s">
        <v>140</v>
      </c>
      <c r="AU136" s="215" t="s">
        <v>92</v>
      </c>
      <c r="AV136" s="13" t="s">
        <v>92</v>
      </c>
      <c r="AW136" s="13" t="s">
        <v>36</v>
      </c>
      <c r="AX136" s="13" t="s">
        <v>90</v>
      </c>
      <c r="AY136" s="215" t="s">
        <v>129</v>
      </c>
    </row>
    <row r="137" spans="1:65" s="2" customFormat="1" ht="21.75" customHeight="1">
      <c r="A137" s="33"/>
      <c r="B137" s="34"/>
      <c r="C137" s="185" t="s">
        <v>136</v>
      </c>
      <c r="D137" s="186" t="s">
        <v>131</v>
      </c>
      <c r="E137" s="187" t="s">
        <v>336</v>
      </c>
      <c r="F137" s="188" t="s">
        <v>337</v>
      </c>
      <c r="G137" s="189" t="s">
        <v>174</v>
      </c>
      <c r="H137" s="190">
        <v>405</v>
      </c>
      <c r="I137" s="191"/>
      <c r="J137" s="192">
        <f>ROUND(I137*H137,2)</f>
        <v>0</v>
      </c>
      <c r="K137" s="188" t="s">
        <v>135</v>
      </c>
      <c r="L137" s="38"/>
      <c r="M137" s="193" t="s">
        <v>1</v>
      </c>
      <c r="N137" s="194" t="s">
        <v>47</v>
      </c>
      <c r="O137" s="70"/>
      <c r="P137" s="195">
        <f>O137*H137</f>
        <v>0</v>
      </c>
      <c r="Q137" s="195">
        <v>0</v>
      </c>
      <c r="R137" s="195">
        <f>Q137*H137</f>
        <v>0</v>
      </c>
      <c r="S137" s="195">
        <v>0</v>
      </c>
      <c r="T137" s="196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97" t="s">
        <v>136</v>
      </c>
      <c r="AT137" s="197" t="s">
        <v>131</v>
      </c>
      <c r="AU137" s="197" t="s">
        <v>92</v>
      </c>
      <c r="AY137" s="16" t="s">
        <v>129</v>
      </c>
      <c r="BE137" s="198">
        <f>IF(N137="základní",J137,0)</f>
        <v>0</v>
      </c>
      <c r="BF137" s="198">
        <f>IF(N137="snížená",J137,0)</f>
        <v>0</v>
      </c>
      <c r="BG137" s="198">
        <f>IF(N137="zákl. přenesená",J137,0)</f>
        <v>0</v>
      </c>
      <c r="BH137" s="198">
        <f>IF(N137="sníž. přenesená",J137,0)</f>
        <v>0</v>
      </c>
      <c r="BI137" s="198">
        <f>IF(N137="nulová",J137,0)</f>
        <v>0</v>
      </c>
      <c r="BJ137" s="16" t="s">
        <v>90</v>
      </c>
      <c r="BK137" s="198">
        <f>ROUND(I137*H137,2)</f>
        <v>0</v>
      </c>
      <c r="BL137" s="16" t="s">
        <v>136</v>
      </c>
      <c r="BM137" s="197" t="s">
        <v>338</v>
      </c>
    </row>
    <row r="138" spans="1:65" s="2" customFormat="1" ht="11.25">
      <c r="A138" s="33"/>
      <c r="B138" s="34"/>
      <c r="C138" s="35"/>
      <c r="D138" s="199" t="s">
        <v>138</v>
      </c>
      <c r="E138" s="35"/>
      <c r="F138" s="200" t="s">
        <v>339</v>
      </c>
      <c r="G138" s="35"/>
      <c r="H138" s="35"/>
      <c r="I138" s="201"/>
      <c r="J138" s="35"/>
      <c r="K138" s="35"/>
      <c r="L138" s="38"/>
      <c r="M138" s="202"/>
      <c r="N138" s="203"/>
      <c r="O138" s="70"/>
      <c r="P138" s="70"/>
      <c r="Q138" s="70"/>
      <c r="R138" s="70"/>
      <c r="S138" s="70"/>
      <c r="T138" s="71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138</v>
      </c>
      <c r="AU138" s="16" t="s">
        <v>92</v>
      </c>
    </row>
    <row r="139" spans="1:65" s="13" customFormat="1" ht="11.25">
      <c r="B139" s="204"/>
      <c r="C139" s="205"/>
      <c r="D139" s="206" t="s">
        <v>140</v>
      </c>
      <c r="E139" s="207" t="s">
        <v>1</v>
      </c>
      <c r="F139" s="208" t="s">
        <v>340</v>
      </c>
      <c r="G139" s="205"/>
      <c r="H139" s="209">
        <v>135</v>
      </c>
      <c r="I139" s="210"/>
      <c r="J139" s="205"/>
      <c r="K139" s="205"/>
      <c r="L139" s="211"/>
      <c r="M139" s="212"/>
      <c r="N139" s="213"/>
      <c r="O139" s="213"/>
      <c r="P139" s="213"/>
      <c r="Q139" s="213"/>
      <c r="R139" s="213"/>
      <c r="S139" s="213"/>
      <c r="T139" s="214"/>
      <c r="AT139" s="215" t="s">
        <v>140</v>
      </c>
      <c r="AU139" s="215" t="s">
        <v>92</v>
      </c>
      <c r="AV139" s="13" t="s">
        <v>92</v>
      </c>
      <c r="AW139" s="13" t="s">
        <v>36</v>
      </c>
      <c r="AX139" s="13" t="s">
        <v>82</v>
      </c>
      <c r="AY139" s="215" t="s">
        <v>129</v>
      </c>
    </row>
    <row r="140" spans="1:65" s="13" customFormat="1" ht="11.25">
      <c r="B140" s="204"/>
      <c r="C140" s="205"/>
      <c r="D140" s="206" t="s">
        <v>140</v>
      </c>
      <c r="E140" s="207" t="s">
        <v>1</v>
      </c>
      <c r="F140" s="208" t="s">
        <v>341</v>
      </c>
      <c r="G140" s="205"/>
      <c r="H140" s="209">
        <v>270</v>
      </c>
      <c r="I140" s="210"/>
      <c r="J140" s="205"/>
      <c r="K140" s="205"/>
      <c r="L140" s="211"/>
      <c r="M140" s="212"/>
      <c r="N140" s="213"/>
      <c r="O140" s="213"/>
      <c r="P140" s="213"/>
      <c r="Q140" s="213"/>
      <c r="R140" s="213"/>
      <c r="S140" s="213"/>
      <c r="T140" s="214"/>
      <c r="AT140" s="215" t="s">
        <v>140</v>
      </c>
      <c r="AU140" s="215" t="s">
        <v>92</v>
      </c>
      <c r="AV140" s="13" t="s">
        <v>92</v>
      </c>
      <c r="AW140" s="13" t="s">
        <v>36</v>
      </c>
      <c r="AX140" s="13" t="s">
        <v>82</v>
      </c>
      <c r="AY140" s="215" t="s">
        <v>129</v>
      </c>
    </row>
    <row r="141" spans="1:65" s="14" customFormat="1" ht="11.25">
      <c r="B141" s="216"/>
      <c r="C141" s="217"/>
      <c r="D141" s="206" t="s">
        <v>140</v>
      </c>
      <c r="E141" s="218" t="s">
        <v>1</v>
      </c>
      <c r="F141" s="219" t="s">
        <v>170</v>
      </c>
      <c r="G141" s="217"/>
      <c r="H141" s="220">
        <v>405</v>
      </c>
      <c r="I141" s="221"/>
      <c r="J141" s="217"/>
      <c r="K141" s="217"/>
      <c r="L141" s="222"/>
      <c r="M141" s="223"/>
      <c r="N141" s="224"/>
      <c r="O141" s="224"/>
      <c r="P141" s="224"/>
      <c r="Q141" s="224"/>
      <c r="R141" s="224"/>
      <c r="S141" s="224"/>
      <c r="T141" s="225"/>
      <c r="AT141" s="226" t="s">
        <v>140</v>
      </c>
      <c r="AU141" s="226" t="s">
        <v>92</v>
      </c>
      <c r="AV141" s="14" t="s">
        <v>136</v>
      </c>
      <c r="AW141" s="14" t="s">
        <v>36</v>
      </c>
      <c r="AX141" s="14" t="s">
        <v>90</v>
      </c>
      <c r="AY141" s="226" t="s">
        <v>129</v>
      </c>
    </row>
    <row r="142" spans="1:65" s="2" customFormat="1" ht="16.5" customHeight="1">
      <c r="A142" s="33"/>
      <c r="B142" s="34"/>
      <c r="C142" s="230" t="s">
        <v>158</v>
      </c>
      <c r="D142" s="231" t="s">
        <v>331</v>
      </c>
      <c r="E142" s="232" t="s">
        <v>332</v>
      </c>
      <c r="F142" s="233" t="s">
        <v>333</v>
      </c>
      <c r="G142" s="234" t="s">
        <v>292</v>
      </c>
      <c r="H142" s="235">
        <v>198</v>
      </c>
      <c r="I142" s="236"/>
      <c r="J142" s="237">
        <f>ROUND(I142*H142,2)</f>
        <v>0</v>
      </c>
      <c r="K142" s="233" t="s">
        <v>135</v>
      </c>
      <c r="L142" s="238"/>
      <c r="M142" s="239" t="s">
        <v>1</v>
      </c>
      <c r="N142" s="240" t="s">
        <v>47</v>
      </c>
      <c r="O142" s="70"/>
      <c r="P142" s="195">
        <f>O142*H142</f>
        <v>0</v>
      </c>
      <c r="Q142" s="195">
        <v>1</v>
      </c>
      <c r="R142" s="195">
        <f>Q142*H142</f>
        <v>198</v>
      </c>
      <c r="S142" s="195">
        <v>0</v>
      </c>
      <c r="T142" s="196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97" t="s">
        <v>180</v>
      </c>
      <c r="AT142" s="197" t="s">
        <v>331</v>
      </c>
      <c r="AU142" s="197" t="s">
        <v>92</v>
      </c>
      <c r="AY142" s="16" t="s">
        <v>129</v>
      </c>
      <c r="BE142" s="198">
        <f>IF(N142="základní",J142,0)</f>
        <v>0</v>
      </c>
      <c r="BF142" s="198">
        <f>IF(N142="snížená",J142,0)</f>
        <v>0</v>
      </c>
      <c r="BG142" s="198">
        <f>IF(N142="zákl. přenesená",J142,0)</f>
        <v>0</v>
      </c>
      <c r="BH142" s="198">
        <f>IF(N142="sníž. přenesená",J142,0)</f>
        <v>0</v>
      </c>
      <c r="BI142" s="198">
        <f>IF(N142="nulová",J142,0)</f>
        <v>0</v>
      </c>
      <c r="BJ142" s="16" t="s">
        <v>90</v>
      </c>
      <c r="BK142" s="198">
        <f>ROUND(I142*H142,2)</f>
        <v>0</v>
      </c>
      <c r="BL142" s="16" t="s">
        <v>136</v>
      </c>
      <c r="BM142" s="197" t="s">
        <v>342</v>
      </c>
    </row>
    <row r="143" spans="1:65" s="13" customFormat="1" ht="11.25">
      <c r="B143" s="204"/>
      <c r="C143" s="205"/>
      <c r="D143" s="206" t="s">
        <v>140</v>
      </c>
      <c r="E143" s="207" t="s">
        <v>1</v>
      </c>
      <c r="F143" s="208" t="s">
        <v>343</v>
      </c>
      <c r="G143" s="205"/>
      <c r="H143" s="209">
        <v>198</v>
      </c>
      <c r="I143" s="210"/>
      <c r="J143" s="205"/>
      <c r="K143" s="205"/>
      <c r="L143" s="211"/>
      <c r="M143" s="212"/>
      <c r="N143" s="213"/>
      <c r="O143" s="213"/>
      <c r="P143" s="213"/>
      <c r="Q143" s="213"/>
      <c r="R143" s="213"/>
      <c r="S143" s="213"/>
      <c r="T143" s="214"/>
      <c r="AT143" s="215" t="s">
        <v>140</v>
      </c>
      <c r="AU143" s="215" t="s">
        <v>92</v>
      </c>
      <c r="AV143" s="13" t="s">
        <v>92</v>
      </c>
      <c r="AW143" s="13" t="s">
        <v>36</v>
      </c>
      <c r="AX143" s="13" t="s">
        <v>90</v>
      </c>
      <c r="AY143" s="215" t="s">
        <v>129</v>
      </c>
    </row>
    <row r="144" spans="1:65" s="2" customFormat="1" ht="16.5" customHeight="1">
      <c r="A144" s="33"/>
      <c r="B144" s="34"/>
      <c r="C144" s="230" t="s">
        <v>163</v>
      </c>
      <c r="D144" s="231" t="s">
        <v>331</v>
      </c>
      <c r="E144" s="232" t="s">
        <v>344</v>
      </c>
      <c r="F144" s="233" t="s">
        <v>345</v>
      </c>
      <c r="G144" s="234" t="s">
        <v>292</v>
      </c>
      <c r="H144" s="235">
        <v>99</v>
      </c>
      <c r="I144" s="236"/>
      <c r="J144" s="237">
        <f>ROUND(I144*H144,2)</f>
        <v>0</v>
      </c>
      <c r="K144" s="233" t="s">
        <v>135</v>
      </c>
      <c r="L144" s="238"/>
      <c r="M144" s="239" t="s">
        <v>1</v>
      </c>
      <c r="N144" s="240" t="s">
        <v>47</v>
      </c>
      <c r="O144" s="70"/>
      <c r="P144" s="195">
        <f>O144*H144</f>
        <v>0</v>
      </c>
      <c r="Q144" s="195">
        <v>1</v>
      </c>
      <c r="R144" s="195">
        <f>Q144*H144</f>
        <v>99</v>
      </c>
      <c r="S144" s="195">
        <v>0</v>
      </c>
      <c r="T144" s="196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97" t="s">
        <v>180</v>
      </c>
      <c r="AT144" s="197" t="s">
        <v>331</v>
      </c>
      <c r="AU144" s="197" t="s">
        <v>92</v>
      </c>
      <c r="AY144" s="16" t="s">
        <v>129</v>
      </c>
      <c r="BE144" s="198">
        <f>IF(N144="základní",J144,0)</f>
        <v>0</v>
      </c>
      <c r="BF144" s="198">
        <f>IF(N144="snížená",J144,0)</f>
        <v>0</v>
      </c>
      <c r="BG144" s="198">
        <f>IF(N144="zákl. přenesená",J144,0)</f>
        <v>0</v>
      </c>
      <c r="BH144" s="198">
        <f>IF(N144="sníž. přenesená",J144,0)</f>
        <v>0</v>
      </c>
      <c r="BI144" s="198">
        <f>IF(N144="nulová",J144,0)</f>
        <v>0</v>
      </c>
      <c r="BJ144" s="16" t="s">
        <v>90</v>
      </c>
      <c r="BK144" s="198">
        <f>ROUND(I144*H144,2)</f>
        <v>0</v>
      </c>
      <c r="BL144" s="16" t="s">
        <v>136</v>
      </c>
      <c r="BM144" s="197" t="s">
        <v>346</v>
      </c>
    </row>
    <row r="145" spans="1:65" s="13" customFormat="1" ht="11.25">
      <c r="B145" s="204"/>
      <c r="C145" s="205"/>
      <c r="D145" s="206" t="s">
        <v>140</v>
      </c>
      <c r="E145" s="207" t="s">
        <v>1</v>
      </c>
      <c r="F145" s="208" t="s">
        <v>347</v>
      </c>
      <c r="G145" s="205"/>
      <c r="H145" s="209">
        <v>99</v>
      </c>
      <c r="I145" s="210"/>
      <c r="J145" s="205"/>
      <c r="K145" s="205"/>
      <c r="L145" s="211"/>
      <c r="M145" s="212"/>
      <c r="N145" s="213"/>
      <c r="O145" s="213"/>
      <c r="P145" s="213"/>
      <c r="Q145" s="213"/>
      <c r="R145" s="213"/>
      <c r="S145" s="213"/>
      <c r="T145" s="214"/>
      <c r="AT145" s="215" t="s">
        <v>140</v>
      </c>
      <c r="AU145" s="215" t="s">
        <v>92</v>
      </c>
      <c r="AV145" s="13" t="s">
        <v>92</v>
      </c>
      <c r="AW145" s="13" t="s">
        <v>36</v>
      </c>
      <c r="AX145" s="13" t="s">
        <v>90</v>
      </c>
      <c r="AY145" s="215" t="s">
        <v>129</v>
      </c>
    </row>
    <row r="146" spans="1:65" s="2" customFormat="1" ht="16.5" customHeight="1">
      <c r="A146" s="33"/>
      <c r="B146" s="34"/>
      <c r="C146" s="185" t="s">
        <v>171</v>
      </c>
      <c r="D146" s="186" t="s">
        <v>131</v>
      </c>
      <c r="E146" s="187" t="s">
        <v>348</v>
      </c>
      <c r="F146" s="188" t="s">
        <v>349</v>
      </c>
      <c r="G146" s="189" t="s">
        <v>174</v>
      </c>
      <c r="H146" s="190">
        <v>67.5</v>
      </c>
      <c r="I146" s="191"/>
      <c r="J146" s="192">
        <f>ROUND(I146*H146,2)</f>
        <v>0</v>
      </c>
      <c r="K146" s="188" t="s">
        <v>135</v>
      </c>
      <c r="L146" s="38"/>
      <c r="M146" s="193" t="s">
        <v>1</v>
      </c>
      <c r="N146" s="194" t="s">
        <v>47</v>
      </c>
      <c r="O146" s="70"/>
      <c r="P146" s="195">
        <f>O146*H146</f>
        <v>0</v>
      </c>
      <c r="Q146" s="195">
        <v>0</v>
      </c>
      <c r="R146" s="195">
        <f>Q146*H146</f>
        <v>0</v>
      </c>
      <c r="S146" s="195">
        <v>0</v>
      </c>
      <c r="T146" s="196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97" t="s">
        <v>136</v>
      </c>
      <c r="AT146" s="197" t="s">
        <v>131</v>
      </c>
      <c r="AU146" s="197" t="s">
        <v>92</v>
      </c>
      <c r="AY146" s="16" t="s">
        <v>129</v>
      </c>
      <c r="BE146" s="198">
        <f>IF(N146="základní",J146,0)</f>
        <v>0</v>
      </c>
      <c r="BF146" s="198">
        <f>IF(N146="snížená",J146,0)</f>
        <v>0</v>
      </c>
      <c r="BG146" s="198">
        <f>IF(N146="zákl. přenesená",J146,0)</f>
        <v>0</v>
      </c>
      <c r="BH146" s="198">
        <f>IF(N146="sníž. přenesená",J146,0)</f>
        <v>0</v>
      </c>
      <c r="BI146" s="198">
        <f>IF(N146="nulová",J146,0)</f>
        <v>0</v>
      </c>
      <c r="BJ146" s="16" t="s">
        <v>90</v>
      </c>
      <c r="BK146" s="198">
        <f>ROUND(I146*H146,2)</f>
        <v>0</v>
      </c>
      <c r="BL146" s="16" t="s">
        <v>136</v>
      </c>
      <c r="BM146" s="197" t="s">
        <v>350</v>
      </c>
    </row>
    <row r="147" spans="1:65" s="2" customFormat="1" ht="11.25">
      <c r="A147" s="33"/>
      <c r="B147" s="34"/>
      <c r="C147" s="35"/>
      <c r="D147" s="199" t="s">
        <v>138</v>
      </c>
      <c r="E147" s="35"/>
      <c r="F147" s="200" t="s">
        <v>351</v>
      </c>
      <c r="G147" s="35"/>
      <c r="H147" s="35"/>
      <c r="I147" s="201"/>
      <c r="J147" s="35"/>
      <c r="K147" s="35"/>
      <c r="L147" s="38"/>
      <c r="M147" s="202"/>
      <c r="N147" s="203"/>
      <c r="O147" s="70"/>
      <c r="P147" s="70"/>
      <c r="Q147" s="70"/>
      <c r="R147" s="70"/>
      <c r="S147" s="70"/>
      <c r="T147" s="71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6" t="s">
        <v>138</v>
      </c>
      <c r="AU147" s="16" t="s">
        <v>92</v>
      </c>
    </row>
    <row r="148" spans="1:65" s="13" customFormat="1" ht="11.25">
      <c r="B148" s="204"/>
      <c r="C148" s="205"/>
      <c r="D148" s="206" t="s">
        <v>140</v>
      </c>
      <c r="E148" s="207" t="s">
        <v>1</v>
      </c>
      <c r="F148" s="208" t="s">
        <v>352</v>
      </c>
      <c r="G148" s="205"/>
      <c r="H148" s="209">
        <v>67.5</v>
      </c>
      <c r="I148" s="210"/>
      <c r="J148" s="205"/>
      <c r="K148" s="205"/>
      <c r="L148" s="211"/>
      <c r="M148" s="212"/>
      <c r="N148" s="213"/>
      <c r="O148" s="213"/>
      <c r="P148" s="213"/>
      <c r="Q148" s="213"/>
      <c r="R148" s="213"/>
      <c r="S148" s="213"/>
      <c r="T148" s="214"/>
      <c r="AT148" s="215" t="s">
        <v>140</v>
      </c>
      <c r="AU148" s="215" t="s">
        <v>92</v>
      </c>
      <c r="AV148" s="13" t="s">
        <v>92</v>
      </c>
      <c r="AW148" s="13" t="s">
        <v>36</v>
      </c>
      <c r="AX148" s="13" t="s">
        <v>90</v>
      </c>
      <c r="AY148" s="215" t="s">
        <v>129</v>
      </c>
    </row>
    <row r="149" spans="1:65" s="2" customFormat="1" ht="21.75" customHeight="1">
      <c r="A149" s="33"/>
      <c r="B149" s="34"/>
      <c r="C149" s="185" t="s">
        <v>180</v>
      </c>
      <c r="D149" s="186" t="s">
        <v>131</v>
      </c>
      <c r="E149" s="187" t="s">
        <v>353</v>
      </c>
      <c r="F149" s="188" t="s">
        <v>354</v>
      </c>
      <c r="G149" s="189" t="s">
        <v>134</v>
      </c>
      <c r="H149" s="190">
        <v>450</v>
      </c>
      <c r="I149" s="191"/>
      <c r="J149" s="192">
        <f>ROUND(I149*H149,2)</f>
        <v>0</v>
      </c>
      <c r="K149" s="188" t="s">
        <v>135</v>
      </c>
      <c r="L149" s="38"/>
      <c r="M149" s="193" t="s">
        <v>1</v>
      </c>
      <c r="N149" s="194" t="s">
        <v>47</v>
      </c>
      <c r="O149" s="70"/>
      <c r="P149" s="195">
        <f>O149*H149</f>
        <v>0</v>
      </c>
      <c r="Q149" s="195">
        <v>0</v>
      </c>
      <c r="R149" s="195">
        <f>Q149*H149</f>
        <v>0</v>
      </c>
      <c r="S149" s="195">
        <v>0</v>
      </c>
      <c r="T149" s="196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97" t="s">
        <v>136</v>
      </c>
      <c r="AT149" s="197" t="s">
        <v>131</v>
      </c>
      <c r="AU149" s="197" t="s">
        <v>92</v>
      </c>
      <c r="AY149" s="16" t="s">
        <v>129</v>
      </c>
      <c r="BE149" s="198">
        <f>IF(N149="základní",J149,0)</f>
        <v>0</v>
      </c>
      <c r="BF149" s="198">
        <f>IF(N149="snížená",J149,0)</f>
        <v>0</v>
      </c>
      <c r="BG149" s="198">
        <f>IF(N149="zákl. přenesená",J149,0)</f>
        <v>0</v>
      </c>
      <c r="BH149" s="198">
        <f>IF(N149="sníž. přenesená",J149,0)</f>
        <v>0</v>
      </c>
      <c r="BI149" s="198">
        <f>IF(N149="nulová",J149,0)</f>
        <v>0</v>
      </c>
      <c r="BJ149" s="16" t="s">
        <v>90</v>
      </c>
      <c r="BK149" s="198">
        <f>ROUND(I149*H149,2)</f>
        <v>0</v>
      </c>
      <c r="BL149" s="16" t="s">
        <v>136</v>
      </c>
      <c r="BM149" s="197" t="s">
        <v>355</v>
      </c>
    </row>
    <row r="150" spans="1:65" s="2" customFormat="1" ht="11.25">
      <c r="A150" s="33"/>
      <c r="B150" s="34"/>
      <c r="C150" s="35"/>
      <c r="D150" s="199" t="s">
        <v>138</v>
      </c>
      <c r="E150" s="35"/>
      <c r="F150" s="200" t="s">
        <v>356</v>
      </c>
      <c r="G150" s="35"/>
      <c r="H150" s="35"/>
      <c r="I150" s="201"/>
      <c r="J150" s="35"/>
      <c r="K150" s="35"/>
      <c r="L150" s="38"/>
      <c r="M150" s="202"/>
      <c r="N150" s="203"/>
      <c r="O150" s="70"/>
      <c r="P150" s="70"/>
      <c r="Q150" s="70"/>
      <c r="R150" s="70"/>
      <c r="S150" s="70"/>
      <c r="T150" s="71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6" t="s">
        <v>138</v>
      </c>
      <c r="AU150" s="16" t="s">
        <v>92</v>
      </c>
    </row>
    <row r="151" spans="1:65" s="13" customFormat="1" ht="11.25">
      <c r="B151" s="204"/>
      <c r="C151" s="205"/>
      <c r="D151" s="206" t="s">
        <v>140</v>
      </c>
      <c r="E151" s="207" t="s">
        <v>1</v>
      </c>
      <c r="F151" s="208" t="s">
        <v>357</v>
      </c>
      <c r="G151" s="205"/>
      <c r="H151" s="209">
        <v>450</v>
      </c>
      <c r="I151" s="210"/>
      <c r="J151" s="205"/>
      <c r="K151" s="205"/>
      <c r="L151" s="211"/>
      <c r="M151" s="212"/>
      <c r="N151" s="213"/>
      <c r="O151" s="213"/>
      <c r="P151" s="213"/>
      <c r="Q151" s="213"/>
      <c r="R151" s="213"/>
      <c r="S151" s="213"/>
      <c r="T151" s="214"/>
      <c r="AT151" s="215" t="s">
        <v>140</v>
      </c>
      <c r="AU151" s="215" t="s">
        <v>92</v>
      </c>
      <c r="AV151" s="13" t="s">
        <v>92</v>
      </c>
      <c r="AW151" s="13" t="s">
        <v>36</v>
      </c>
      <c r="AX151" s="13" t="s">
        <v>90</v>
      </c>
      <c r="AY151" s="215" t="s">
        <v>129</v>
      </c>
    </row>
    <row r="152" spans="1:65" s="2" customFormat="1" ht="16.5" customHeight="1">
      <c r="A152" s="33"/>
      <c r="B152" s="34"/>
      <c r="C152" s="185" t="s">
        <v>186</v>
      </c>
      <c r="D152" s="186" t="s">
        <v>131</v>
      </c>
      <c r="E152" s="187" t="s">
        <v>358</v>
      </c>
      <c r="F152" s="188" t="s">
        <v>359</v>
      </c>
      <c r="G152" s="189" t="s">
        <v>134</v>
      </c>
      <c r="H152" s="190">
        <v>450</v>
      </c>
      <c r="I152" s="191"/>
      <c r="J152" s="192">
        <f>ROUND(I152*H152,2)</f>
        <v>0</v>
      </c>
      <c r="K152" s="188" t="s">
        <v>135</v>
      </c>
      <c r="L152" s="38"/>
      <c r="M152" s="193" t="s">
        <v>1</v>
      </c>
      <c r="N152" s="194" t="s">
        <v>47</v>
      </c>
      <c r="O152" s="70"/>
      <c r="P152" s="195">
        <f>O152*H152</f>
        <v>0</v>
      </c>
      <c r="Q152" s="195">
        <v>0</v>
      </c>
      <c r="R152" s="195">
        <f>Q152*H152</f>
        <v>0</v>
      </c>
      <c r="S152" s="195">
        <v>0</v>
      </c>
      <c r="T152" s="196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97" t="s">
        <v>136</v>
      </c>
      <c r="AT152" s="197" t="s">
        <v>131</v>
      </c>
      <c r="AU152" s="197" t="s">
        <v>92</v>
      </c>
      <c r="AY152" s="16" t="s">
        <v>129</v>
      </c>
      <c r="BE152" s="198">
        <f>IF(N152="základní",J152,0)</f>
        <v>0</v>
      </c>
      <c r="BF152" s="198">
        <f>IF(N152="snížená",J152,0)</f>
        <v>0</v>
      </c>
      <c r="BG152" s="198">
        <f>IF(N152="zákl. přenesená",J152,0)</f>
        <v>0</v>
      </c>
      <c r="BH152" s="198">
        <f>IF(N152="sníž. přenesená",J152,0)</f>
        <v>0</v>
      </c>
      <c r="BI152" s="198">
        <f>IF(N152="nulová",J152,0)</f>
        <v>0</v>
      </c>
      <c r="BJ152" s="16" t="s">
        <v>90</v>
      </c>
      <c r="BK152" s="198">
        <f>ROUND(I152*H152,2)</f>
        <v>0</v>
      </c>
      <c r="BL152" s="16" t="s">
        <v>136</v>
      </c>
      <c r="BM152" s="197" t="s">
        <v>360</v>
      </c>
    </row>
    <row r="153" spans="1:65" s="2" customFormat="1" ht="11.25">
      <c r="A153" s="33"/>
      <c r="B153" s="34"/>
      <c r="C153" s="35"/>
      <c r="D153" s="199" t="s">
        <v>138</v>
      </c>
      <c r="E153" s="35"/>
      <c r="F153" s="200" t="s">
        <v>361</v>
      </c>
      <c r="G153" s="35"/>
      <c r="H153" s="35"/>
      <c r="I153" s="201"/>
      <c r="J153" s="35"/>
      <c r="K153" s="35"/>
      <c r="L153" s="38"/>
      <c r="M153" s="202"/>
      <c r="N153" s="203"/>
      <c r="O153" s="70"/>
      <c r="P153" s="70"/>
      <c r="Q153" s="70"/>
      <c r="R153" s="70"/>
      <c r="S153" s="70"/>
      <c r="T153" s="71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T153" s="16" t="s">
        <v>138</v>
      </c>
      <c r="AU153" s="16" t="s">
        <v>92</v>
      </c>
    </row>
    <row r="154" spans="1:65" s="13" customFormat="1" ht="11.25">
      <c r="B154" s="204"/>
      <c r="C154" s="205"/>
      <c r="D154" s="206" t="s">
        <v>140</v>
      </c>
      <c r="E154" s="207" t="s">
        <v>1</v>
      </c>
      <c r="F154" s="208" t="s">
        <v>362</v>
      </c>
      <c r="G154" s="205"/>
      <c r="H154" s="209">
        <v>450</v>
      </c>
      <c r="I154" s="210"/>
      <c r="J154" s="205"/>
      <c r="K154" s="205"/>
      <c r="L154" s="211"/>
      <c r="M154" s="212"/>
      <c r="N154" s="213"/>
      <c r="O154" s="213"/>
      <c r="P154" s="213"/>
      <c r="Q154" s="213"/>
      <c r="R154" s="213"/>
      <c r="S154" s="213"/>
      <c r="T154" s="214"/>
      <c r="AT154" s="215" t="s">
        <v>140</v>
      </c>
      <c r="AU154" s="215" t="s">
        <v>92</v>
      </c>
      <c r="AV154" s="13" t="s">
        <v>92</v>
      </c>
      <c r="AW154" s="13" t="s">
        <v>36</v>
      </c>
      <c r="AX154" s="13" t="s">
        <v>90</v>
      </c>
      <c r="AY154" s="215" t="s">
        <v>129</v>
      </c>
    </row>
    <row r="155" spans="1:65" s="2" customFormat="1" ht="16.5" customHeight="1">
      <c r="A155" s="33"/>
      <c r="B155" s="34"/>
      <c r="C155" s="230" t="s">
        <v>192</v>
      </c>
      <c r="D155" s="231" t="s">
        <v>331</v>
      </c>
      <c r="E155" s="232" t="s">
        <v>363</v>
      </c>
      <c r="F155" s="233" t="s">
        <v>364</v>
      </c>
      <c r="G155" s="234" t="s">
        <v>365</v>
      </c>
      <c r="H155" s="235">
        <v>18</v>
      </c>
      <c r="I155" s="236"/>
      <c r="J155" s="237">
        <f>ROUND(I155*H155,2)</f>
        <v>0</v>
      </c>
      <c r="K155" s="233" t="s">
        <v>135</v>
      </c>
      <c r="L155" s="238"/>
      <c r="M155" s="239" t="s">
        <v>1</v>
      </c>
      <c r="N155" s="240" t="s">
        <v>47</v>
      </c>
      <c r="O155" s="70"/>
      <c r="P155" s="195">
        <f>O155*H155</f>
        <v>0</v>
      </c>
      <c r="Q155" s="195">
        <v>1E-3</v>
      </c>
      <c r="R155" s="195">
        <f>Q155*H155</f>
        <v>1.8000000000000002E-2</v>
      </c>
      <c r="S155" s="195">
        <v>0</v>
      </c>
      <c r="T155" s="196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97" t="s">
        <v>180</v>
      </c>
      <c r="AT155" s="197" t="s">
        <v>331</v>
      </c>
      <c r="AU155" s="197" t="s">
        <v>92</v>
      </c>
      <c r="AY155" s="16" t="s">
        <v>129</v>
      </c>
      <c r="BE155" s="198">
        <f>IF(N155="základní",J155,0)</f>
        <v>0</v>
      </c>
      <c r="BF155" s="198">
        <f>IF(N155="snížená",J155,0)</f>
        <v>0</v>
      </c>
      <c r="BG155" s="198">
        <f>IF(N155="zákl. přenesená",J155,0)</f>
        <v>0</v>
      </c>
      <c r="BH155" s="198">
        <f>IF(N155="sníž. přenesená",J155,0)</f>
        <v>0</v>
      </c>
      <c r="BI155" s="198">
        <f>IF(N155="nulová",J155,0)</f>
        <v>0</v>
      </c>
      <c r="BJ155" s="16" t="s">
        <v>90</v>
      </c>
      <c r="BK155" s="198">
        <f>ROUND(I155*H155,2)</f>
        <v>0</v>
      </c>
      <c r="BL155" s="16" t="s">
        <v>136</v>
      </c>
      <c r="BM155" s="197" t="s">
        <v>366</v>
      </c>
    </row>
    <row r="156" spans="1:65" s="13" customFormat="1" ht="11.25">
      <c r="B156" s="204"/>
      <c r="C156" s="205"/>
      <c r="D156" s="206" t="s">
        <v>140</v>
      </c>
      <c r="E156" s="207" t="s">
        <v>1</v>
      </c>
      <c r="F156" s="208" t="s">
        <v>367</v>
      </c>
      <c r="G156" s="205"/>
      <c r="H156" s="209">
        <v>18</v>
      </c>
      <c r="I156" s="210"/>
      <c r="J156" s="205"/>
      <c r="K156" s="205"/>
      <c r="L156" s="211"/>
      <c r="M156" s="212"/>
      <c r="N156" s="213"/>
      <c r="O156" s="213"/>
      <c r="P156" s="213"/>
      <c r="Q156" s="213"/>
      <c r="R156" s="213"/>
      <c r="S156" s="213"/>
      <c r="T156" s="214"/>
      <c r="AT156" s="215" t="s">
        <v>140</v>
      </c>
      <c r="AU156" s="215" t="s">
        <v>92</v>
      </c>
      <c r="AV156" s="13" t="s">
        <v>92</v>
      </c>
      <c r="AW156" s="13" t="s">
        <v>36</v>
      </c>
      <c r="AX156" s="13" t="s">
        <v>90</v>
      </c>
      <c r="AY156" s="215" t="s">
        <v>129</v>
      </c>
    </row>
    <row r="157" spans="1:65" s="2" customFormat="1" ht="21.75" customHeight="1">
      <c r="A157" s="33"/>
      <c r="B157" s="34"/>
      <c r="C157" s="185" t="s">
        <v>197</v>
      </c>
      <c r="D157" s="186" t="s">
        <v>131</v>
      </c>
      <c r="E157" s="187" t="s">
        <v>368</v>
      </c>
      <c r="F157" s="188" t="s">
        <v>369</v>
      </c>
      <c r="G157" s="189" t="s">
        <v>144</v>
      </c>
      <c r="H157" s="190">
        <v>9</v>
      </c>
      <c r="I157" s="191"/>
      <c r="J157" s="192">
        <f>ROUND(I157*H157,2)</f>
        <v>0</v>
      </c>
      <c r="K157" s="188" t="s">
        <v>135</v>
      </c>
      <c r="L157" s="38"/>
      <c r="M157" s="193" t="s">
        <v>1</v>
      </c>
      <c r="N157" s="194" t="s">
        <v>47</v>
      </c>
      <c r="O157" s="70"/>
      <c r="P157" s="195">
        <f>O157*H157</f>
        <v>0</v>
      </c>
      <c r="Q157" s="195">
        <v>0</v>
      </c>
      <c r="R157" s="195">
        <f>Q157*H157</f>
        <v>0</v>
      </c>
      <c r="S157" s="195">
        <v>0</v>
      </c>
      <c r="T157" s="196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97" t="s">
        <v>136</v>
      </c>
      <c r="AT157" s="197" t="s">
        <v>131</v>
      </c>
      <c r="AU157" s="197" t="s">
        <v>92</v>
      </c>
      <c r="AY157" s="16" t="s">
        <v>129</v>
      </c>
      <c r="BE157" s="198">
        <f>IF(N157="základní",J157,0)</f>
        <v>0</v>
      </c>
      <c r="BF157" s="198">
        <f>IF(N157="snížená",J157,0)</f>
        <v>0</v>
      </c>
      <c r="BG157" s="198">
        <f>IF(N157="zákl. přenesená",J157,0)</f>
        <v>0</v>
      </c>
      <c r="BH157" s="198">
        <f>IF(N157="sníž. přenesená",J157,0)</f>
        <v>0</v>
      </c>
      <c r="BI157" s="198">
        <f>IF(N157="nulová",J157,0)</f>
        <v>0</v>
      </c>
      <c r="BJ157" s="16" t="s">
        <v>90</v>
      </c>
      <c r="BK157" s="198">
        <f>ROUND(I157*H157,2)</f>
        <v>0</v>
      </c>
      <c r="BL157" s="16" t="s">
        <v>136</v>
      </c>
      <c r="BM157" s="197" t="s">
        <v>370</v>
      </c>
    </row>
    <row r="158" spans="1:65" s="2" customFormat="1" ht="11.25">
      <c r="A158" s="33"/>
      <c r="B158" s="34"/>
      <c r="C158" s="35"/>
      <c r="D158" s="199" t="s">
        <v>138</v>
      </c>
      <c r="E158" s="35"/>
      <c r="F158" s="200" t="s">
        <v>371</v>
      </c>
      <c r="G158" s="35"/>
      <c r="H158" s="35"/>
      <c r="I158" s="201"/>
      <c r="J158" s="35"/>
      <c r="K158" s="35"/>
      <c r="L158" s="38"/>
      <c r="M158" s="202"/>
      <c r="N158" s="203"/>
      <c r="O158" s="70"/>
      <c r="P158" s="70"/>
      <c r="Q158" s="70"/>
      <c r="R158" s="70"/>
      <c r="S158" s="70"/>
      <c r="T158" s="71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T158" s="16" t="s">
        <v>138</v>
      </c>
      <c r="AU158" s="16" t="s">
        <v>92</v>
      </c>
    </row>
    <row r="159" spans="1:65" s="13" customFormat="1" ht="22.5">
      <c r="B159" s="204"/>
      <c r="C159" s="205"/>
      <c r="D159" s="206" t="s">
        <v>140</v>
      </c>
      <c r="E159" s="207" t="s">
        <v>1</v>
      </c>
      <c r="F159" s="208" t="s">
        <v>372</v>
      </c>
      <c r="G159" s="205"/>
      <c r="H159" s="209">
        <v>2</v>
      </c>
      <c r="I159" s="210"/>
      <c r="J159" s="205"/>
      <c r="K159" s="205"/>
      <c r="L159" s="211"/>
      <c r="M159" s="212"/>
      <c r="N159" s="213"/>
      <c r="O159" s="213"/>
      <c r="P159" s="213"/>
      <c r="Q159" s="213"/>
      <c r="R159" s="213"/>
      <c r="S159" s="213"/>
      <c r="T159" s="214"/>
      <c r="AT159" s="215" t="s">
        <v>140</v>
      </c>
      <c r="AU159" s="215" t="s">
        <v>92</v>
      </c>
      <c r="AV159" s="13" t="s">
        <v>92</v>
      </c>
      <c r="AW159" s="13" t="s">
        <v>36</v>
      </c>
      <c r="AX159" s="13" t="s">
        <v>82</v>
      </c>
      <c r="AY159" s="215" t="s">
        <v>129</v>
      </c>
    </row>
    <row r="160" spans="1:65" s="13" customFormat="1" ht="11.25">
      <c r="B160" s="204"/>
      <c r="C160" s="205"/>
      <c r="D160" s="206" t="s">
        <v>140</v>
      </c>
      <c r="E160" s="207" t="s">
        <v>1</v>
      </c>
      <c r="F160" s="208" t="s">
        <v>373</v>
      </c>
      <c r="G160" s="205"/>
      <c r="H160" s="209">
        <v>7</v>
      </c>
      <c r="I160" s="210"/>
      <c r="J160" s="205"/>
      <c r="K160" s="205"/>
      <c r="L160" s="211"/>
      <c r="M160" s="212"/>
      <c r="N160" s="213"/>
      <c r="O160" s="213"/>
      <c r="P160" s="213"/>
      <c r="Q160" s="213"/>
      <c r="R160" s="213"/>
      <c r="S160" s="213"/>
      <c r="T160" s="214"/>
      <c r="AT160" s="215" t="s">
        <v>140</v>
      </c>
      <c r="AU160" s="215" t="s">
        <v>92</v>
      </c>
      <c r="AV160" s="13" t="s">
        <v>92</v>
      </c>
      <c r="AW160" s="13" t="s">
        <v>36</v>
      </c>
      <c r="AX160" s="13" t="s">
        <v>82</v>
      </c>
      <c r="AY160" s="215" t="s">
        <v>129</v>
      </c>
    </row>
    <row r="161" spans="1:65" s="14" customFormat="1" ht="11.25">
      <c r="B161" s="216"/>
      <c r="C161" s="217"/>
      <c r="D161" s="206" t="s">
        <v>140</v>
      </c>
      <c r="E161" s="218" t="s">
        <v>1</v>
      </c>
      <c r="F161" s="219" t="s">
        <v>170</v>
      </c>
      <c r="G161" s="217"/>
      <c r="H161" s="220">
        <v>9</v>
      </c>
      <c r="I161" s="221"/>
      <c r="J161" s="217"/>
      <c r="K161" s="217"/>
      <c r="L161" s="222"/>
      <c r="M161" s="223"/>
      <c r="N161" s="224"/>
      <c r="O161" s="224"/>
      <c r="P161" s="224"/>
      <c r="Q161" s="224"/>
      <c r="R161" s="224"/>
      <c r="S161" s="224"/>
      <c r="T161" s="225"/>
      <c r="AT161" s="226" t="s">
        <v>140</v>
      </c>
      <c r="AU161" s="226" t="s">
        <v>92</v>
      </c>
      <c r="AV161" s="14" t="s">
        <v>136</v>
      </c>
      <c r="AW161" s="14" t="s">
        <v>36</v>
      </c>
      <c r="AX161" s="14" t="s">
        <v>90</v>
      </c>
      <c r="AY161" s="226" t="s">
        <v>129</v>
      </c>
    </row>
    <row r="162" spans="1:65" s="2" customFormat="1" ht="16.5" customHeight="1">
      <c r="A162" s="33"/>
      <c r="B162" s="34"/>
      <c r="C162" s="185" t="s">
        <v>202</v>
      </c>
      <c r="D162" s="186" t="s">
        <v>131</v>
      </c>
      <c r="E162" s="187" t="s">
        <v>374</v>
      </c>
      <c r="F162" s="188" t="s">
        <v>375</v>
      </c>
      <c r="G162" s="189" t="s">
        <v>144</v>
      </c>
      <c r="H162" s="190">
        <v>9</v>
      </c>
      <c r="I162" s="191"/>
      <c r="J162" s="192">
        <f>ROUND(I162*H162,2)</f>
        <v>0</v>
      </c>
      <c r="K162" s="188" t="s">
        <v>135</v>
      </c>
      <c r="L162" s="38"/>
      <c r="M162" s="193" t="s">
        <v>1</v>
      </c>
      <c r="N162" s="194" t="s">
        <v>47</v>
      </c>
      <c r="O162" s="70"/>
      <c r="P162" s="195">
        <f>O162*H162</f>
        <v>0</v>
      </c>
      <c r="Q162" s="195">
        <v>0</v>
      </c>
      <c r="R162" s="195">
        <f>Q162*H162</f>
        <v>0</v>
      </c>
      <c r="S162" s="195">
        <v>0</v>
      </c>
      <c r="T162" s="196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97" t="s">
        <v>136</v>
      </c>
      <c r="AT162" s="197" t="s">
        <v>131</v>
      </c>
      <c r="AU162" s="197" t="s">
        <v>92</v>
      </c>
      <c r="AY162" s="16" t="s">
        <v>129</v>
      </c>
      <c r="BE162" s="198">
        <f>IF(N162="základní",J162,0)</f>
        <v>0</v>
      </c>
      <c r="BF162" s="198">
        <f>IF(N162="snížená",J162,0)</f>
        <v>0</v>
      </c>
      <c r="BG162" s="198">
        <f>IF(N162="zákl. přenesená",J162,0)</f>
        <v>0</v>
      </c>
      <c r="BH162" s="198">
        <f>IF(N162="sníž. přenesená",J162,0)</f>
        <v>0</v>
      </c>
      <c r="BI162" s="198">
        <f>IF(N162="nulová",J162,0)</f>
        <v>0</v>
      </c>
      <c r="BJ162" s="16" t="s">
        <v>90</v>
      </c>
      <c r="BK162" s="198">
        <f>ROUND(I162*H162,2)</f>
        <v>0</v>
      </c>
      <c r="BL162" s="16" t="s">
        <v>136</v>
      </c>
      <c r="BM162" s="197" t="s">
        <v>376</v>
      </c>
    </row>
    <row r="163" spans="1:65" s="2" customFormat="1" ht="11.25">
      <c r="A163" s="33"/>
      <c r="B163" s="34"/>
      <c r="C163" s="35"/>
      <c r="D163" s="199" t="s">
        <v>138</v>
      </c>
      <c r="E163" s="35"/>
      <c r="F163" s="200" t="s">
        <v>377</v>
      </c>
      <c r="G163" s="35"/>
      <c r="H163" s="35"/>
      <c r="I163" s="201"/>
      <c r="J163" s="35"/>
      <c r="K163" s="35"/>
      <c r="L163" s="38"/>
      <c r="M163" s="202"/>
      <c r="N163" s="203"/>
      <c r="O163" s="70"/>
      <c r="P163" s="70"/>
      <c r="Q163" s="70"/>
      <c r="R163" s="70"/>
      <c r="S163" s="70"/>
      <c r="T163" s="71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T163" s="16" t="s">
        <v>138</v>
      </c>
      <c r="AU163" s="16" t="s">
        <v>92</v>
      </c>
    </row>
    <row r="164" spans="1:65" s="13" customFormat="1" ht="11.25">
      <c r="B164" s="204"/>
      <c r="C164" s="205"/>
      <c r="D164" s="206" t="s">
        <v>140</v>
      </c>
      <c r="E164" s="207" t="s">
        <v>1</v>
      </c>
      <c r="F164" s="208" t="s">
        <v>378</v>
      </c>
      <c r="G164" s="205"/>
      <c r="H164" s="209">
        <v>2</v>
      </c>
      <c r="I164" s="210"/>
      <c r="J164" s="205"/>
      <c r="K164" s="205"/>
      <c r="L164" s="211"/>
      <c r="M164" s="212"/>
      <c r="N164" s="213"/>
      <c r="O164" s="213"/>
      <c r="P164" s="213"/>
      <c r="Q164" s="213"/>
      <c r="R164" s="213"/>
      <c r="S164" s="213"/>
      <c r="T164" s="214"/>
      <c r="AT164" s="215" t="s">
        <v>140</v>
      </c>
      <c r="AU164" s="215" t="s">
        <v>92</v>
      </c>
      <c r="AV164" s="13" t="s">
        <v>92</v>
      </c>
      <c r="AW164" s="13" t="s">
        <v>36</v>
      </c>
      <c r="AX164" s="13" t="s">
        <v>82</v>
      </c>
      <c r="AY164" s="215" t="s">
        <v>129</v>
      </c>
    </row>
    <row r="165" spans="1:65" s="13" customFormat="1" ht="11.25">
      <c r="B165" s="204"/>
      <c r="C165" s="205"/>
      <c r="D165" s="206" t="s">
        <v>140</v>
      </c>
      <c r="E165" s="207" t="s">
        <v>1</v>
      </c>
      <c r="F165" s="208" t="s">
        <v>379</v>
      </c>
      <c r="G165" s="205"/>
      <c r="H165" s="209">
        <v>7</v>
      </c>
      <c r="I165" s="210"/>
      <c r="J165" s="205"/>
      <c r="K165" s="205"/>
      <c r="L165" s="211"/>
      <c r="M165" s="212"/>
      <c r="N165" s="213"/>
      <c r="O165" s="213"/>
      <c r="P165" s="213"/>
      <c r="Q165" s="213"/>
      <c r="R165" s="213"/>
      <c r="S165" s="213"/>
      <c r="T165" s="214"/>
      <c r="AT165" s="215" t="s">
        <v>140</v>
      </c>
      <c r="AU165" s="215" t="s">
        <v>92</v>
      </c>
      <c r="AV165" s="13" t="s">
        <v>92</v>
      </c>
      <c r="AW165" s="13" t="s">
        <v>36</v>
      </c>
      <c r="AX165" s="13" t="s">
        <v>82</v>
      </c>
      <c r="AY165" s="215" t="s">
        <v>129</v>
      </c>
    </row>
    <row r="166" spans="1:65" s="14" customFormat="1" ht="11.25">
      <c r="B166" s="216"/>
      <c r="C166" s="217"/>
      <c r="D166" s="206" t="s">
        <v>140</v>
      </c>
      <c r="E166" s="218" t="s">
        <v>1</v>
      </c>
      <c r="F166" s="219" t="s">
        <v>170</v>
      </c>
      <c r="G166" s="217"/>
      <c r="H166" s="220">
        <v>9</v>
      </c>
      <c r="I166" s="221"/>
      <c r="J166" s="217"/>
      <c r="K166" s="217"/>
      <c r="L166" s="222"/>
      <c r="M166" s="223"/>
      <c r="N166" s="224"/>
      <c r="O166" s="224"/>
      <c r="P166" s="224"/>
      <c r="Q166" s="224"/>
      <c r="R166" s="224"/>
      <c r="S166" s="224"/>
      <c r="T166" s="225"/>
      <c r="AT166" s="226" t="s">
        <v>140</v>
      </c>
      <c r="AU166" s="226" t="s">
        <v>92</v>
      </c>
      <c r="AV166" s="14" t="s">
        <v>136</v>
      </c>
      <c r="AW166" s="14" t="s">
        <v>36</v>
      </c>
      <c r="AX166" s="14" t="s">
        <v>90</v>
      </c>
      <c r="AY166" s="226" t="s">
        <v>129</v>
      </c>
    </row>
    <row r="167" spans="1:65" s="2" customFormat="1" ht="16.5" customHeight="1">
      <c r="A167" s="33"/>
      <c r="B167" s="34"/>
      <c r="C167" s="230" t="s">
        <v>207</v>
      </c>
      <c r="D167" s="231" t="s">
        <v>331</v>
      </c>
      <c r="E167" s="232" t="s">
        <v>380</v>
      </c>
      <c r="F167" s="233" t="s">
        <v>381</v>
      </c>
      <c r="G167" s="234" t="s">
        <v>144</v>
      </c>
      <c r="H167" s="235">
        <v>2</v>
      </c>
      <c r="I167" s="236"/>
      <c r="J167" s="237">
        <f>ROUND(I167*H167,2)</f>
        <v>0</v>
      </c>
      <c r="K167" s="233" t="s">
        <v>382</v>
      </c>
      <c r="L167" s="238"/>
      <c r="M167" s="239" t="s">
        <v>1</v>
      </c>
      <c r="N167" s="240" t="s">
        <v>47</v>
      </c>
      <c r="O167" s="70"/>
      <c r="P167" s="195">
        <f>O167*H167</f>
        <v>0</v>
      </c>
      <c r="Q167" s="195">
        <v>3.0000000000000001E-5</v>
      </c>
      <c r="R167" s="195">
        <f>Q167*H167</f>
        <v>6.0000000000000002E-5</v>
      </c>
      <c r="S167" s="195">
        <v>0</v>
      </c>
      <c r="T167" s="196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97" t="s">
        <v>180</v>
      </c>
      <c r="AT167" s="197" t="s">
        <v>331</v>
      </c>
      <c r="AU167" s="197" t="s">
        <v>92</v>
      </c>
      <c r="AY167" s="16" t="s">
        <v>129</v>
      </c>
      <c r="BE167" s="198">
        <f>IF(N167="základní",J167,0)</f>
        <v>0</v>
      </c>
      <c r="BF167" s="198">
        <f>IF(N167="snížená",J167,0)</f>
        <v>0</v>
      </c>
      <c r="BG167" s="198">
        <f>IF(N167="zákl. přenesená",J167,0)</f>
        <v>0</v>
      </c>
      <c r="BH167" s="198">
        <f>IF(N167="sníž. přenesená",J167,0)</f>
        <v>0</v>
      </c>
      <c r="BI167" s="198">
        <f>IF(N167="nulová",J167,0)</f>
        <v>0</v>
      </c>
      <c r="BJ167" s="16" t="s">
        <v>90</v>
      </c>
      <c r="BK167" s="198">
        <f>ROUND(I167*H167,2)</f>
        <v>0</v>
      </c>
      <c r="BL167" s="16" t="s">
        <v>136</v>
      </c>
      <c r="BM167" s="197" t="s">
        <v>383</v>
      </c>
    </row>
    <row r="168" spans="1:65" s="13" customFormat="1" ht="11.25">
      <c r="B168" s="204"/>
      <c r="C168" s="205"/>
      <c r="D168" s="206" t="s">
        <v>140</v>
      </c>
      <c r="E168" s="207" t="s">
        <v>1</v>
      </c>
      <c r="F168" s="208" t="s">
        <v>378</v>
      </c>
      <c r="G168" s="205"/>
      <c r="H168" s="209">
        <v>2</v>
      </c>
      <c r="I168" s="210"/>
      <c r="J168" s="205"/>
      <c r="K168" s="205"/>
      <c r="L168" s="211"/>
      <c r="M168" s="212"/>
      <c r="N168" s="213"/>
      <c r="O168" s="213"/>
      <c r="P168" s="213"/>
      <c r="Q168" s="213"/>
      <c r="R168" s="213"/>
      <c r="S168" s="213"/>
      <c r="T168" s="214"/>
      <c r="AT168" s="215" t="s">
        <v>140</v>
      </c>
      <c r="AU168" s="215" t="s">
        <v>92</v>
      </c>
      <c r="AV168" s="13" t="s">
        <v>92</v>
      </c>
      <c r="AW168" s="13" t="s">
        <v>36</v>
      </c>
      <c r="AX168" s="13" t="s">
        <v>90</v>
      </c>
      <c r="AY168" s="215" t="s">
        <v>129</v>
      </c>
    </row>
    <row r="169" spans="1:65" s="2" customFormat="1" ht="16.5" customHeight="1">
      <c r="A169" s="33"/>
      <c r="B169" s="34"/>
      <c r="C169" s="230" t="s">
        <v>212</v>
      </c>
      <c r="D169" s="231" t="s">
        <v>331</v>
      </c>
      <c r="E169" s="232" t="s">
        <v>384</v>
      </c>
      <c r="F169" s="233" t="s">
        <v>385</v>
      </c>
      <c r="G169" s="234" t="s">
        <v>144</v>
      </c>
      <c r="H169" s="235">
        <v>7</v>
      </c>
      <c r="I169" s="236"/>
      <c r="J169" s="237">
        <f>ROUND(I169*H169,2)</f>
        <v>0</v>
      </c>
      <c r="K169" s="233" t="s">
        <v>382</v>
      </c>
      <c r="L169" s="238"/>
      <c r="M169" s="239" t="s">
        <v>1</v>
      </c>
      <c r="N169" s="240" t="s">
        <v>47</v>
      </c>
      <c r="O169" s="70"/>
      <c r="P169" s="195">
        <f>O169*H169</f>
        <v>0</v>
      </c>
      <c r="Q169" s="195">
        <v>2.7E-2</v>
      </c>
      <c r="R169" s="195">
        <f>Q169*H169</f>
        <v>0.189</v>
      </c>
      <c r="S169" s="195">
        <v>0</v>
      </c>
      <c r="T169" s="196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97" t="s">
        <v>180</v>
      </c>
      <c r="AT169" s="197" t="s">
        <v>331</v>
      </c>
      <c r="AU169" s="197" t="s">
        <v>92</v>
      </c>
      <c r="AY169" s="16" t="s">
        <v>129</v>
      </c>
      <c r="BE169" s="198">
        <f>IF(N169="základní",J169,0)</f>
        <v>0</v>
      </c>
      <c r="BF169" s="198">
        <f>IF(N169="snížená",J169,0)</f>
        <v>0</v>
      </c>
      <c r="BG169" s="198">
        <f>IF(N169="zákl. přenesená",J169,0)</f>
        <v>0</v>
      </c>
      <c r="BH169" s="198">
        <f>IF(N169="sníž. přenesená",J169,0)</f>
        <v>0</v>
      </c>
      <c r="BI169" s="198">
        <f>IF(N169="nulová",J169,0)</f>
        <v>0</v>
      </c>
      <c r="BJ169" s="16" t="s">
        <v>90</v>
      </c>
      <c r="BK169" s="198">
        <f>ROUND(I169*H169,2)</f>
        <v>0</v>
      </c>
      <c r="BL169" s="16" t="s">
        <v>136</v>
      </c>
      <c r="BM169" s="197" t="s">
        <v>386</v>
      </c>
    </row>
    <row r="170" spans="1:65" s="13" customFormat="1" ht="11.25">
      <c r="B170" s="204"/>
      <c r="C170" s="205"/>
      <c r="D170" s="206" t="s">
        <v>140</v>
      </c>
      <c r="E170" s="207" t="s">
        <v>1</v>
      </c>
      <c r="F170" s="208" t="s">
        <v>379</v>
      </c>
      <c r="G170" s="205"/>
      <c r="H170" s="209">
        <v>7</v>
      </c>
      <c r="I170" s="210"/>
      <c r="J170" s="205"/>
      <c r="K170" s="205"/>
      <c r="L170" s="211"/>
      <c r="M170" s="212"/>
      <c r="N170" s="213"/>
      <c r="O170" s="213"/>
      <c r="P170" s="213"/>
      <c r="Q170" s="213"/>
      <c r="R170" s="213"/>
      <c r="S170" s="213"/>
      <c r="T170" s="214"/>
      <c r="AT170" s="215" t="s">
        <v>140</v>
      </c>
      <c r="AU170" s="215" t="s">
        <v>92</v>
      </c>
      <c r="AV170" s="13" t="s">
        <v>92</v>
      </c>
      <c r="AW170" s="13" t="s">
        <v>36</v>
      </c>
      <c r="AX170" s="13" t="s">
        <v>90</v>
      </c>
      <c r="AY170" s="215" t="s">
        <v>129</v>
      </c>
    </row>
    <row r="171" spans="1:65" s="2" customFormat="1" ht="16.5" customHeight="1">
      <c r="A171" s="33"/>
      <c r="B171" s="34"/>
      <c r="C171" s="185" t="s">
        <v>8</v>
      </c>
      <c r="D171" s="186" t="s">
        <v>131</v>
      </c>
      <c r="E171" s="187" t="s">
        <v>387</v>
      </c>
      <c r="F171" s="188" t="s">
        <v>388</v>
      </c>
      <c r="G171" s="189" t="s">
        <v>144</v>
      </c>
      <c r="H171" s="190">
        <v>9</v>
      </c>
      <c r="I171" s="191"/>
      <c r="J171" s="192">
        <f>ROUND(I171*H171,2)</f>
        <v>0</v>
      </c>
      <c r="K171" s="188" t="s">
        <v>135</v>
      </c>
      <c r="L171" s="38"/>
      <c r="M171" s="193" t="s">
        <v>1</v>
      </c>
      <c r="N171" s="194" t="s">
        <v>47</v>
      </c>
      <c r="O171" s="70"/>
      <c r="P171" s="195">
        <f>O171*H171</f>
        <v>0</v>
      </c>
      <c r="Q171" s="195">
        <v>6.0000000000000002E-5</v>
      </c>
      <c r="R171" s="195">
        <f>Q171*H171</f>
        <v>5.4000000000000001E-4</v>
      </c>
      <c r="S171" s="195">
        <v>0</v>
      </c>
      <c r="T171" s="196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97" t="s">
        <v>136</v>
      </c>
      <c r="AT171" s="197" t="s">
        <v>131</v>
      </c>
      <c r="AU171" s="197" t="s">
        <v>92</v>
      </c>
      <c r="AY171" s="16" t="s">
        <v>129</v>
      </c>
      <c r="BE171" s="198">
        <f>IF(N171="základní",J171,0)</f>
        <v>0</v>
      </c>
      <c r="BF171" s="198">
        <f>IF(N171="snížená",J171,0)</f>
        <v>0</v>
      </c>
      <c r="BG171" s="198">
        <f>IF(N171="zákl. přenesená",J171,0)</f>
        <v>0</v>
      </c>
      <c r="BH171" s="198">
        <f>IF(N171="sníž. přenesená",J171,0)</f>
        <v>0</v>
      </c>
      <c r="BI171" s="198">
        <f>IF(N171="nulová",J171,0)</f>
        <v>0</v>
      </c>
      <c r="BJ171" s="16" t="s">
        <v>90</v>
      </c>
      <c r="BK171" s="198">
        <f>ROUND(I171*H171,2)</f>
        <v>0</v>
      </c>
      <c r="BL171" s="16" t="s">
        <v>136</v>
      </c>
      <c r="BM171" s="197" t="s">
        <v>389</v>
      </c>
    </row>
    <row r="172" spans="1:65" s="2" customFormat="1" ht="11.25">
      <c r="A172" s="33"/>
      <c r="B172" s="34"/>
      <c r="C172" s="35"/>
      <c r="D172" s="199" t="s">
        <v>138</v>
      </c>
      <c r="E172" s="35"/>
      <c r="F172" s="200" t="s">
        <v>390</v>
      </c>
      <c r="G172" s="35"/>
      <c r="H172" s="35"/>
      <c r="I172" s="201"/>
      <c r="J172" s="35"/>
      <c r="K172" s="35"/>
      <c r="L172" s="38"/>
      <c r="M172" s="202"/>
      <c r="N172" s="203"/>
      <c r="O172" s="70"/>
      <c r="P172" s="70"/>
      <c r="Q172" s="70"/>
      <c r="R172" s="70"/>
      <c r="S172" s="70"/>
      <c r="T172" s="71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T172" s="16" t="s">
        <v>138</v>
      </c>
      <c r="AU172" s="16" t="s">
        <v>92</v>
      </c>
    </row>
    <row r="173" spans="1:65" s="13" customFormat="1" ht="11.25">
      <c r="B173" s="204"/>
      <c r="C173" s="205"/>
      <c r="D173" s="206" t="s">
        <v>140</v>
      </c>
      <c r="E173" s="207" t="s">
        <v>1</v>
      </c>
      <c r="F173" s="208" t="s">
        <v>378</v>
      </c>
      <c r="G173" s="205"/>
      <c r="H173" s="209">
        <v>2</v>
      </c>
      <c r="I173" s="210"/>
      <c r="J173" s="205"/>
      <c r="K173" s="205"/>
      <c r="L173" s="211"/>
      <c r="M173" s="212"/>
      <c r="N173" s="213"/>
      <c r="O173" s="213"/>
      <c r="P173" s="213"/>
      <c r="Q173" s="213"/>
      <c r="R173" s="213"/>
      <c r="S173" s="213"/>
      <c r="T173" s="214"/>
      <c r="AT173" s="215" t="s">
        <v>140</v>
      </c>
      <c r="AU173" s="215" t="s">
        <v>92</v>
      </c>
      <c r="AV173" s="13" t="s">
        <v>92</v>
      </c>
      <c r="AW173" s="13" t="s">
        <v>36</v>
      </c>
      <c r="AX173" s="13" t="s">
        <v>82</v>
      </c>
      <c r="AY173" s="215" t="s">
        <v>129</v>
      </c>
    </row>
    <row r="174" spans="1:65" s="13" customFormat="1" ht="11.25">
      <c r="B174" s="204"/>
      <c r="C174" s="205"/>
      <c r="D174" s="206" t="s">
        <v>140</v>
      </c>
      <c r="E174" s="207" t="s">
        <v>1</v>
      </c>
      <c r="F174" s="208" t="s">
        <v>379</v>
      </c>
      <c r="G174" s="205"/>
      <c r="H174" s="209">
        <v>7</v>
      </c>
      <c r="I174" s="210"/>
      <c r="J174" s="205"/>
      <c r="K174" s="205"/>
      <c r="L174" s="211"/>
      <c r="M174" s="212"/>
      <c r="N174" s="213"/>
      <c r="O174" s="213"/>
      <c r="P174" s="213"/>
      <c r="Q174" s="213"/>
      <c r="R174" s="213"/>
      <c r="S174" s="213"/>
      <c r="T174" s="214"/>
      <c r="AT174" s="215" t="s">
        <v>140</v>
      </c>
      <c r="AU174" s="215" t="s">
        <v>92</v>
      </c>
      <c r="AV174" s="13" t="s">
        <v>92</v>
      </c>
      <c r="AW174" s="13" t="s">
        <v>36</v>
      </c>
      <c r="AX174" s="13" t="s">
        <v>82</v>
      </c>
      <c r="AY174" s="215" t="s">
        <v>129</v>
      </c>
    </row>
    <row r="175" spans="1:65" s="14" customFormat="1" ht="11.25">
      <c r="B175" s="216"/>
      <c r="C175" s="217"/>
      <c r="D175" s="206" t="s">
        <v>140</v>
      </c>
      <c r="E175" s="218" t="s">
        <v>1</v>
      </c>
      <c r="F175" s="219" t="s">
        <v>170</v>
      </c>
      <c r="G175" s="217"/>
      <c r="H175" s="220">
        <v>9</v>
      </c>
      <c r="I175" s="221"/>
      <c r="J175" s="217"/>
      <c r="K175" s="217"/>
      <c r="L175" s="222"/>
      <c r="M175" s="223"/>
      <c r="N175" s="224"/>
      <c r="O175" s="224"/>
      <c r="P175" s="224"/>
      <c r="Q175" s="224"/>
      <c r="R175" s="224"/>
      <c r="S175" s="224"/>
      <c r="T175" s="225"/>
      <c r="AT175" s="226" t="s">
        <v>140</v>
      </c>
      <c r="AU175" s="226" t="s">
        <v>92</v>
      </c>
      <c r="AV175" s="14" t="s">
        <v>136</v>
      </c>
      <c r="AW175" s="14" t="s">
        <v>36</v>
      </c>
      <c r="AX175" s="14" t="s">
        <v>90</v>
      </c>
      <c r="AY175" s="226" t="s">
        <v>129</v>
      </c>
    </row>
    <row r="176" spans="1:65" s="2" customFormat="1" ht="16.5" customHeight="1">
      <c r="A176" s="33"/>
      <c r="B176" s="34"/>
      <c r="C176" s="230" t="s">
        <v>221</v>
      </c>
      <c r="D176" s="231" t="s">
        <v>331</v>
      </c>
      <c r="E176" s="232" t="s">
        <v>391</v>
      </c>
      <c r="F176" s="233" t="s">
        <v>392</v>
      </c>
      <c r="G176" s="234" t="s">
        <v>144</v>
      </c>
      <c r="H176" s="235">
        <v>27</v>
      </c>
      <c r="I176" s="236"/>
      <c r="J176" s="237">
        <f>ROUND(I176*H176,2)</f>
        <v>0</v>
      </c>
      <c r="K176" s="233" t="s">
        <v>135</v>
      </c>
      <c r="L176" s="238"/>
      <c r="M176" s="239" t="s">
        <v>1</v>
      </c>
      <c r="N176" s="240" t="s">
        <v>47</v>
      </c>
      <c r="O176" s="70"/>
      <c r="P176" s="195">
        <f>O176*H176</f>
        <v>0</v>
      </c>
      <c r="Q176" s="195">
        <v>7.0899999999999999E-3</v>
      </c>
      <c r="R176" s="195">
        <f>Q176*H176</f>
        <v>0.19142999999999999</v>
      </c>
      <c r="S176" s="195">
        <v>0</v>
      </c>
      <c r="T176" s="196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97" t="s">
        <v>180</v>
      </c>
      <c r="AT176" s="197" t="s">
        <v>331</v>
      </c>
      <c r="AU176" s="197" t="s">
        <v>92</v>
      </c>
      <c r="AY176" s="16" t="s">
        <v>129</v>
      </c>
      <c r="BE176" s="198">
        <f>IF(N176="základní",J176,0)</f>
        <v>0</v>
      </c>
      <c r="BF176" s="198">
        <f>IF(N176="snížená",J176,0)</f>
        <v>0</v>
      </c>
      <c r="BG176" s="198">
        <f>IF(N176="zákl. přenesená",J176,0)</f>
        <v>0</v>
      </c>
      <c r="BH176" s="198">
        <f>IF(N176="sníž. přenesená",J176,0)</f>
        <v>0</v>
      </c>
      <c r="BI176" s="198">
        <f>IF(N176="nulová",J176,0)</f>
        <v>0</v>
      </c>
      <c r="BJ176" s="16" t="s">
        <v>90</v>
      </c>
      <c r="BK176" s="198">
        <f>ROUND(I176*H176,2)</f>
        <v>0</v>
      </c>
      <c r="BL176" s="16" t="s">
        <v>136</v>
      </c>
      <c r="BM176" s="197" t="s">
        <v>393</v>
      </c>
    </row>
    <row r="177" spans="1:65" s="13" customFormat="1" ht="11.25">
      <c r="B177" s="204"/>
      <c r="C177" s="205"/>
      <c r="D177" s="206" t="s">
        <v>140</v>
      </c>
      <c r="E177" s="207" t="s">
        <v>1</v>
      </c>
      <c r="F177" s="208" t="s">
        <v>394</v>
      </c>
      <c r="G177" s="205"/>
      <c r="H177" s="209">
        <v>6</v>
      </c>
      <c r="I177" s="210"/>
      <c r="J177" s="205"/>
      <c r="K177" s="205"/>
      <c r="L177" s="211"/>
      <c r="M177" s="212"/>
      <c r="N177" s="213"/>
      <c r="O177" s="213"/>
      <c r="P177" s="213"/>
      <c r="Q177" s="213"/>
      <c r="R177" s="213"/>
      <c r="S177" s="213"/>
      <c r="T177" s="214"/>
      <c r="AT177" s="215" t="s">
        <v>140</v>
      </c>
      <c r="AU177" s="215" t="s">
        <v>92</v>
      </c>
      <c r="AV177" s="13" t="s">
        <v>92</v>
      </c>
      <c r="AW177" s="13" t="s">
        <v>36</v>
      </c>
      <c r="AX177" s="13" t="s">
        <v>82</v>
      </c>
      <c r="AY177" s="215" t="s">
        <v>129</v>
      </c>
    </row>
    <row r="178" spans="1:65" s="13" customFormat="1" ht="11.25">
      <c r="B178" s="204"/>
      <c r="C178" s="205"/>
      <c r="D178" s="206" t="s">
        <v>140</v>
      </c>
      <c r="E178" s="207" t="s">
        <v>1</v>
      </c>
      <c r="F178" s="208" t="s">
        <v>395</v>
      </c>
      <c r="G178" s="205"/>
      <c r="H178" s="209">
        <v>21</v>
      </c>
      <c r="I178" s="210"/>
      <c r="J178" s="205"/>
      <c r="K178" s="205"/>
      <c r="L178" s="211"/>
      <c r="M178" s="212"/>
      <c r="N178" s="213"/>
      <c r="O178" s="213"/>
      <c r="P178" s="213"/>
      <c r="Q178" s="213"/>
      <c r="R178" s="213"/>
      <c r="S178" s="213"/>
      <c r="T178" s="214"/>
      <c r="AT178" s="215" t="s">
        <v>140</v>
      </c>
      <c r="AU178" s="215" t="s">
        <v>92</v>
      </c>
      <c r="AV178" s="13" t="s">
        <v>92</v>
      </c>
      <c r="AW178" s="13" t="s">
        <v>36</v>
      </c>
      <c r="AX178" s="13" t="s">
        <v>82</v>
      </c>
      <c r="AY178" s="215" t="s">
        <v>129</v>
      </c>
    </row>
    <row r="179" spans="1:65" s="14" customFormat="1" ht="11.25">
      <c r="B179" s="216"/>
      <c r="C179" s="217"/>
      <c r="D179" s="206" t="s">
        <v>140</v>
      </c>
      <c r="E179" s="218" t="s">
        <v>1</v>
      </c>
      <c r="F179" s="219" t="s">
        <v>170</v>
      </c>
      <c r="G179" s="217"/>
      <c r="H179" s="220">
        <v>27</v>
      </c>
      <c r="I179" s="221"/>
      <c r="J179" s="217"/>
      <c r="K179" s="217"/>
      <c r="L179" s="222"/>
      <c r="M179" s="223"/>
      <c r="N179" s="224"/>
      <c r="O179" s="224"/>
      <c r="P179" s="224"/>
      <c r="Q179" s="224"/>
      <c r="R179" s="224"/>
      <c r="S179" s="224"/>
      <c r="T179" s="225"/>
      <c r="AT179" s="226" t="s">
        <v>140</v>
      </c>
      <c r="AU179" s="226" t="s">
        <v>92</v>
      </c>
      <c r="AV179" s="14" t="s">
        <v>136</v>
      </c>
      <c r="AW179" s="14" t="s">
        <v>36</v>
      </c>
      <c r="AX179" s="14" t="s">
        <v>90</v>
      </c>
      <c r="AY179" s="226" t="s">
        <v>129</v>
      </c>
    </row>
    <row r="180" spans="1:65" s="2" customFormat="1" ht="16.5" customHeight="1">
      <c r="A180" s="33"/>
      <c r="B180" s="34"/>
      <c r="C180" s="185" t="s">
        <v>226</v>
      </c>
      <c r="D180" s="186" t="s">
        <v>131</v>
      </c>
      <c r="E180" s="187" t="s">
        <v>396</v>
      </c>
      <c r="F180" s="188" t="s">
        <v>397</v>
      </c>
      <c r="G180" s="189" t="s">
        <v>144</v>
      </c>
      <c r="H180" s="190">
        <v>27</v>
      </c>
      <c r="I180" s="191"/>
      <c r="J180" s="192">
        <f>ROUND(I180*H180,2)</f>
        <v>0</v>
      </c>
      <c r="K180" s="188" t="s">
        <v>135</v>
      </c>
      <c r="L180" s="38"/>
      <c r="M180" s="193" t="s">
        <v>1</v>
      </c>
      <c r="N180" s="194" t="s">
        <v>47</v>
      </c>
      <c r="O180" s="70"/>
      <c r="P180" s="195">
        <f>O180*H180</f>
        <v>0</v>
      </c>
      <c r="Q180" s="195">
        <v>0</v>
      </c>
      <c r="R180" s="195">
        <f>Q180*H180</f>
        <v>0</v>
      </c>
      <c r="S180" s="195">
        <v>0</v>
      </c>
      <c r="T180" s="196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97" t="s">
        <v>136</v>
      </c>
      <c r="AT180" s="197" t="s">
        <v>131</v>
      </c>
      <c r="AU180" s="197" t="s">
        <v>92</v>
      </c>
      <c r="AY180" s="16" t="s">
        <v>129</v>
      </c>
      <c r="BE180" s="198">
        <f>IF(N180="základní",J180,0)</f>
        <v>0</v>
      </c>
      <c r="BF180" s="198">
        <f>IF(N180="snížená",J180,0)</f>
        <v>0</v>
      </c>
      <c r="BG180" s="198">
        <f>IF(N180="zákl. přenesená",J180,0)</f>
        <v>0</v>
      </c>
      <c r="BH180" s="198">
        <f>IF(N180="sníž. přenesená",J180,0)</f>
        <v>0</v>
      </c>
      <c r="BI180" s="198">
        <f>IF(N180="nulová",J180,0)</f>
        <v>0</v>
      </c>
      <c r="BJ180" s="16" t="s">
        <v>90</v>
      </c>
      <c r="BK180" s="198">
        <f>ROUND(I180*H180,2)</f>
        <v>0</v>
      </c>
      <c r="BL180" s="16" t="s">
        <v>136</v>
      </c>
      <c r="BM180" s="197" t="s">
        <v>398</v>
      </c>
    </row>
    <row r="181" spans="1:65" s="2" customFormat="1" ht="11.25">
      <c r="A181" s="33"/>
      <c r="B181" s="34"/>
      <c r="C181" s="35"/>
      <c r="D181" s="199" t="s">
        <v>138</v>
      </c>
      <c r="E181" s="35"/>
      <c r="F181" s="200" t="s">
        <v>399</v>
      </c>
      <c r="G181" s="35"/>
      <c r="H181" s="35"/>
      <c r="I181" s="201"/>
      <c r="J181" s="35"/>
      <c r="K181" s="35"/>
      <c r="L181" s="38"/>
      <c r="M181" s="202"/>
      <c r="N181" s="203"/>
      <c r="O181" s="70"/>
      <c r="P181" s="70"/>
      <c r="Q181" s="70"/>
      <c r="R181" s="70"/>
      <c r="S181" s="70"/>
      <c r="T181" s="71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T181" s="16" t="s">
        <v>138</v>
      </c>
      <c r="AU181" s="16" t="s">
        <v>92</v>
      </c>
    </row>
    <row r="182" spans="1:65" s="13" customFormat="1" ht="11.25">
      <c r="B182" s="204"/>
      <c r="C182" s="205"/>
      <c r="D182" s="206" t="s">
        <v>140</v>
      </c>
      <c r="E182" s="207" t="s">
        <v>1</v>
      </c>
      <c r="F182" s="208" t="s">
        <v>400</v>
      </c>
      <c r="G182" s="205"/>
      <c r="H182" s="209">
        <v>6</v>
      </c>
      <c r="I182" s="210"/>
      <c r="J182" s="205"/>
      <c r="K182" s="205"/>
      <c r="L182" s="211"/>
      <c r="M182" s="212"/>
      <c r="N182" s="213"/>
      <c r="O182" s="213"/>
      <c r="P182" s="213"/>
      <c r="Q182" s="213"/>
      <c r="R182" s="213"/>
      <c r="S182" s="213"/>
      <c r="T182" s="214"/>
      <c r="AT182" s="215" t="s">
        <v>140</v>
      </c>
      <c r="AU182" s="215" t="s">
        <v>92</v>
      </c>
      <c r="AV182" s="13" t="s">
        <v>92</v>
      </c>
      <c r="AW182" s="13" t="s">
        <v>36</v>
      </c>
      <c r="AX182" s="13" t="s">
        <v>82</v>
      </c>
      <c r="AY182" s="215" t="s">
        <v>129</v>
      </c>
    </row>
    <row r="183" spans="1:65" s="13" customFormat="1" ht="11.25">
      <c r="B183" s="204"/>
      <c r="C183" s="205"/>
      <c r="D183" s="206" t="s">
        <v>140</v>
      </c>
      <c r="E183" s="207" t="s">
        <v>1</v>
      </c>
      <c r="F183" s="208" t="s">
        <v>401</v>
      </c>
      <c r="G183" s="205"/>
      <c r="H183" s="209">
        <v>21</v>
      </c>
      <c r="I183" s="210"/>
      <c r="J183" s="205"/>
      <c r="K183" s="205"/>
      <c r="L183" s="211"/>
      <c r="M183" s="212"/>
      <c r="N183" s="213"/>
      <c r="O183" s="213"/>
      <c r="P183" s="213"/>
      <c r="Q183" s="213"/>
      <c r="R183" s="213"/>
      <c r="S183" s="213"/>
      <c r="T183" s="214"/>
      <c r="AT183" s="215" t="s">
        <v>140</v>
      </c>
      <c r="AU183" s="215" t="s">
        <v>92</v>
      </c>
      <c r="AV183" s="13" t="s">
        <v>92</v>
      </c>
      <c r="AW183" s="13" t="s">
        <v>36</v>
      </c>
      <c r="AX183" s="13" t="s">
        <v>82</v>
      </c>
      <c r="AY183" s="215" t="s">
        <v>129</v>
      </c>
    </row>
    <row r="184" spans="1:65" s="14" customFormat="1" ht="11.25">
      <c r="B184" s="216"/>
      <c r="C184" s="217"/>
      <c r="D184" s="206" t="s">
        <v>140</v>
      </c>
      <c r="E184" s="218" t="s">
        <v>1</v>
      </c>
      <c r="F184" s="219" t="s">
        <v>170</v>
      </c>
      <c r="G184" s="217"/>
      <c r="H184" s="220">
        <v>27</v>
      </c>
      <c r="I184" s="221"/>
      <c r="J184" s="217"/>
      <c r="K184" s="217"/>
      <c r="L184" s="222"/>
      <c r="M184" s="223"/>
      <c r="N184" s="224"/>
      <c r="O184" s="224"/>
      <c r="P184" s="224"/>
      <c r="Q184" s="224"/>
      <c r="R184" s="224"/>
      <c r="S184" s="224"/>
      <c r="T184" s="225"/>
      <c r="AT184" s="226" t="s">
        <v>140</v>
      </c>
      <c r="AU184" s="226" t="s">
        <v>92</v>
      </c>
      <c r="AV184" s="14" t="s">
        <v>136</v>
      </c>
      <c r="AW184" s="14" t="s">
        <v>36</v>
      </c>
      <c r="AX184" s="14" t="s">
        <v>90</v>
      </c>
      <c r="AY184" s="226" t="s">
        <v>129</v>
      </c>
    </row>
    <row r="185" spans="1:65" s="2" customFormat="1" ht="21.75" customHeight="1">
      <c r="A185" s="33"/>
      <c r="B185" s="34"/>
      <c r="C185" s="185" t="s">
        <v>231</v>
      </c>
      <c r="D185" s="186" t="s">
        <v>131</v>
      </c>
      <c r="E185" s="187" t="s">
        <v>402</v>
      </c>
      <c r="F185" s="188" t="s">
        <v>403</v>
      </c>
      <c r="G185" s="189" t="s">
        <v>134</v>
      </c>
      <c r="H185" s="190">
        <v>450</v>
      </c>
      <c r="I185" s="191"/>
      <c r="J185" s="192">
        <f>ROUND(I185*H185,2)</f>
        <v>0</v>
      </c>
      <c r="K185" s="188" t="s">
        <v>135</v>
      </c>
      <c r="L185" s="38"/>
      <c r="M185" s="193" t="s">
        <v>1</v>
      </c>
      <c r="N185" s="194" t="s">
        <v>47</v>
      </c>
      <c r="O185" s="70"/>
      <c r="P185" s="195">
        <f>O185*H185</f>
        <v>0</v>
      </c>
      <c r="Q185" s="195">
        <v>0</v>
      </c>
      <c r="R185" s="195">
        <f>Q185*H185</f>
        <v>0</v>
      </c>
      <c r="S185" s="195">
        <v>0</v>
      </c>
      <c r="T185" s="196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97" t="s">
        <v>136</v>
      </c>
      <c r="AT185" s="197" t="s">
        <v>131</v>
      </c>
      <c r="AU185" s="197" t="s">
        <v>92</v>
      </c>
      <c r="AY185" s="16" t="s">
        <v>129</v>
      </c>
      <c r="BE185" s="198">
        <f>IF(N185="základní",J185,0)</f>
        <v>0</v>
      </c>
      <c r="BF185" s="198">
        <f>IF(N185="snížená",J185,0)</f>
        <v>0</v>
      </c>
      <c r="BG185" s="198">
        <f>IF(N185="zákl. přenesená",J185,0)</f>
        <v>0</v>
      </c>
      <c r="BH185" s="198">
        <f>IF(N185="sníž. přenesená",J185,0)</f>
        <v>0</v>
      </c>
      <c r="BI185" s="198">
        <f>IF(N185="nulová",J185,0)</f>
        <v>0</v>
      </c>
      <c r="BJ185" s="16" t="s">
        <v>90</v>
      </c>
      <c r="BK185" s="198">
        <f>ROUND(I185*H185,2)</f>
        <v>0</v>
      </c>
      <c r="BL185" s="16" t="s">
        <v>136</v>
      </c>
      <c r="BM185" s="197" t="s">
        <v>404</v>
      </c>
    </row>
    <row r="186" spans="1:65" s="2" customFormat="1" ht="11.25">
      <c r="A186" s="33"/>
      <c r="B186" s="34"/>
      <c r="C186" s="35"/>
      <c r="D186" s="199" t="s">
        <v>138</v>
      </c>
      <c r="E186" s="35"/>
      <c r="F186" s="200" t="s">
        <v>405</v>
      </c>
      <c r="G186" s="35"/>
      <c r="H186" s="35"/>
      <c r="I186" s="201"/>
      <c r="J186" s="35"/>
      <c r="K186" s="35"/>
      <c r="L186" s="38"/>
      <c r="M186" s="202"/>
      <c r="N186" s="203"/>
      <c r="O186" s="70"/>
      <c r="P186" s="70"/>
      <c r="Q186" s="70"/>
      <c r="R186" s="70"/>
      <c r="S186" s="70"/>
      <c r="T186" s="71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T186" s="16" t="s">
        <v>138</v>
      </c>
      <c r="AU186" s="16" t="s">
        <v>92</v>
      </c>
    </row>
    <row r="187" spans="1:65" s="13" customFormat="1" ht="11.25">
      <c r="B187" s="204"/>
      <c r="C187" s="205"/>
      <c r="D187" s="206" t="s">
        <v>140</v>
      </c>
      <c r="E187" s="207" t="s">
        <v>1</v>
      </c>
      <c r="F187" s="208" t="s">
        <v>406</v>
      </c>
      <c r="G187" s="205"/>
      <c r="H187" s="209">
        <v>450</v>
      </c>
      <c r="I187" s="210"/>
      <c r="J187" s="205"/>
      <c r="K187" s="205"/>
      <c r="L187" s="211"/>
      <c r="M187" s="212"/>
      <c r="N187" s="213"/>
      <c r="O187" s="213"/>
      <c r="P187" s="213"/>
      <c r="Q187" s="213"/>
      <c r="R187" s="213"/>
      <c r="S187" s="213"/>
      <c r="T187" s="214"/>
      <c r="AT187" s="215" t="s">
        <v>140</v>
      </c>
      <c r="AU187" s="215" t="s">
        <v>92</v>
      </c>
      <c r="AV187" s="13" t="s">
        <v>92</v>
      </c>
      <c r="AW187" s="13" t="s">
        <v>36</v>
      </c>
      <c r="AX187" s="13" t="s">
        <v>90</v>
      </c>
      <c r="AY187" s="215" t="s">
        <v>129</v>
      </c>
    </row>
    <row r="188" spans="1:65" s="2" customFormat="1" ht="16.5" customHeight="1">
      <c r="A188" s="33"/>
      <c r="B188" s="34"/>
      <c r="C188" s="185" t="s">
        <v>237</v>
      </c>
      <c r="D188" s="186" t="s">
        <v>131</v>
      </c>
      <c r="E188" s="187" t="s">
        <v>407</v>
      </c>
      <c r="F188" s="188" t="s">
        <v>408</v>
      </c>
      <c r="G188" s="189" t="s">
        <v>134</v>
      </c>
      <c r="H188" s="190">
        <v>450</v>
      </c>
      <c r="I188" s="191"/>
      <c r="J188" s="192">
        <f>ROUND(I188*H188,2)</f>
        <v>0</v>
      </c>
      <c r="K188" s="188" t="s">
        <v>135</v>
      </c>
      <c r="L188" s="38"/>
      <c r="M188" s="193" t="s">
        <v>1</v>
      </c>
      <c r="N188" s="194" t="s">
        <v>47</v>
      </c>
      <c r="O188" s="70"/>
      <c r="P188" s="195">
        <f>O188*H188</f>
        <v>0</v>
      </c>
      <c r="Q188" s="195">
        <v>0</v>
      </c>
      <c r="R188" s="195">
        <f>Q188*H188</f>
        <v>0</v>
      </c>
      <c r="S188" s="195">
        <v>0</v>
      </c>
      <c r="T188" s="196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97" t="s">
        <v>136</v>
      </c>
      <c r="AT188" s="197" t="s">
        <v>131</v>
      </c>
      <c r="AU188" s="197" t="s">
        <v>92</v>
      </c>
      <c r="AY188" s="16" t="s">
        <v>129</v>
      </c>
      <c r="BE188" s="198">
        <f>IF(N188="základní",J188,0)</f>
        <v>0</v>
      </c>
      <c r="BF188" s="198">
        <f>IF(N188="snížená",J188,0)</f>
        <v>0</v>
      </c>
      <c r="BG188" s="198">
        <f>IF(N188="zákl. přenesená",J188,0)</f>
        <v>0</v>
      </c>
      <c r="BH188" s="198">
        <f>IF(N188="sníž. přenesená",J188,0)</f>
        <v>0</v>
      </c>
      <c r="BI188" s="198">
        <f>IF(N188="nulová",J188,0)</f>
        <v>0</v>
      </c>
      <c r="BJ188" s="16" t="s">
        <v>90</v>
      </c>
      <c r="BK188" s="198">
        <f>ROUND(I188*H188,2)</f>
        <v>0</v>
      </c>
      <c r="BL188" s="16" t="s">
        <v>136</v>
      </c>
      <c r="BM188" s="197" t="s">
        <v>409</v>
      </c>
    </row>
    <row r="189" spans="1:65" s="2" customFormat="1" ht="11.25">
      <c r="A189" s="33"/>
      <c r="B189" s="34"/>
      <c r="C189" s="35"/>
      <c r="D189" s="199" t="s">
        <v>138</v>
      </c>
      <c r="E189" s="35"/>
      <c r="F189" s="200" t="s">
        <v>410</v>
      </c>
      <c r="G189" s="35"/>
      <c r="H189" s="35"/>
      <c r="I189" s="201"/>
      <c r="J189" s="35"/>
      <c r="K189" s="35"/>
      <c r="L189" s="38"/>
      <c r="M189" s="202"/>
      <c r="N189" s="203"/>
      <c r="O189" s="70"/>
      <c r="P189" s="70"/>
      <c r="Q189" s="70"/>
      <c r="R189" s="70"/>
      <c r="S189" s="70"/>
      <c r="T189" s="71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T189" s="16" t="s">
        <v>138</v>
      </c>
      <c r="AU189" s="16" t="s">
        <v>92</v>
      </c>
    </row>
    <row r="190" spans="1:65" s="13" customFormat="1" ht="11.25">
      <c r="B190" s="204"/>
      <c r="C190" s="205"/>
      <c r="D190" s="206" t="s">
        <v>140</v>
      </c>
      <c r="E190" s="207" t="s">
        <v>1</v>
      </c>
      <c r="F190" s="208" t="s">
        <v>411</v>
      </c>
      <c r="G190" s="205"/>
      <c r="H190" s="209">
        <v>450</v>
      </c>
      <c r="I190" s="210"/>
      <c r="J190" s="205"/>
      <c r="K190" s="205"/>
      <c r="L190" s="211"/>
      <c r="M190" s="212"/>
      <c r="N190" s="213"/>
      <c r="O190" s="213"/>
      <c r="P190" s="213"/>
      <c r="Q190" s="213"/>
      <c r="R190" s="213"/>
      <c r="S190" s="213"/>
      <c r="T190" s="214"/>
      <c r="AT190" s="215" t="s">
        <v>140</v>
      </c>
      <c r="AU190" s="215" t="s">
        <v>92</v>
      </c>
      <c r="AV190" s="13" t="s">
        <v>92</v>
      </c>
      <c r="AW190" s="13" t="s">
        <v>36</v>
      </c>
      <c r="AX190" s="13" t="s">
        <v>90</v>
      </c>
      <c r="AY190" s="215" t="s">
        <v>129</v>
      </c>
    </row>
    <row r="191" spans="1:65" s="2" customFormat="1" ht="16.5" customHeight="1">
      <c r="A191" s="33"/>
      <c r="B191" s="34"/>
      <c r="C191" s="185" t="s">
        <v>243</v>
      </c>
      <c r="D191" s="186" t="s">
        <v>131</v>
      </c>
      <c r="E191" s="187" t="s">
        <v>412</v>
      </c>
      <c r="F191" s="188" t="s">
        <v>413</v>
      </c>
      <c r="G191" s="189" t="s">
        <v>292</v>
      </c>
      <c r="H191" s="190">
        <v>0.72899999999999998</v>
      </c>
      <c r="I191" s="191"/>
      <c r="J191" s="192">
        <f>ROUND(I191*H191,2)</f>
        <v>0</v>
      </c>
      <c r="K191" s="188" t="s">
        <v>135</v>
      </c>
      <c r="L191" s="38"/>
      <c r="M191" s="193" t="s">
        <v>1</v>
      </c>
      <c r="N191" s="194" t="s">
        <v>47</v>
      </c>
      <c r="O191" s="70"/>
      <c r="P191" s="195">
        <f>O191*H191</f>
        <v>0</v>
      </c>
      <c r="Q191" s="195">
        <v>0</v>
      </c>
      <c r="R191" s="195">
        <f>Q191*H191</f>
        <v>0</v>
      </c>
      <c r="S191" s="195">
        <v>0</v>
      </c>
      <c r="T191" s="196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97" t="s">
        <v>136</v>
      </c>
      <c r="AT191" s="197" t="s">
        <v>131</v>
      </c>
      <c r="AU191" s="197" t="s">
        <v>92</v>
      </c>
      <c r="AY191" s="16" t="s">
        <v>129</v>
      </c>
      <c r="BE191" s="198">
        <f>IF(N191="základní",J191,0)</f>
        <v>0</v>
      </c>
      <c r="BF191" s="198">
        <f>IF(N191="snížená",J191,0)</f>
        <v>0</v>
      </c>
      <c r="BG191" s="198">
        <f>IF(N191="zákl. přenesená",J191,0)</f>
        <v>0</v>
      </c>
      <c r="BH191" s="198">
        <f>IF(N191="sníž. přenesená",J191,0)</f>
        <v>0</v>
      </c>
      <c r="BI191" s="198">
        <f>IF(N191="nulová",J191,0)</f>
        <v>0</v>
      </c>
      <c r="BJ191" s="16" t="s">
        <v>90</v>
      </c>
      <c r="BK191" s="198">
        <f>ROUND(I191*H191,2)</f>
        <v>0</v>
      </c>
      <c r="BL191" s="16" t="s">
        <v>136</v>
      </c>
      <c r="BM191" s="197" t="s">
        <v>414</v>
      </c>
    </row>
    <row r="192" spans="1:65" s="2" customFormat="1" ht="11.25">
      <c r="A192" s="33"/>
      <c r="B192" s="34"/>
      <c r="C192" s="35"/>
      <c r="D192" s="199" t="s">
        <v>138</v>
      </c>
      <c r="E192" s="35"/>
      <c r="F192" s="200" t="s">
        <v>415</v>
      </c>
      <c r="G192" s="35"/>
      <c r="H192" s="35"/>
      <c r="I192" s="201"/>
      <c r="J192" s="35"/>
      <c r="K192" s="35"/>
      <c r="L192" s="38"/>
      <c r="M192" s="202"/>
      <c r="N192" s="203"/>
      <c r="O192" s="70"/>
      <c r="P192" s="70"/>
      <c r="Q192" s="70"/>
      <c r="R192" s="70"/>
      <c r="S192" s="70"/>
      <c r="T192" s="71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T192" s="16" t="s">
        <v>138</v>
      </c>
      <c r="AU192" s="16" t="s">
        <v>92</v>
      </c>
    </row>
    <row r="193" spans="1:65" s="13" customFormat="1" ht="11.25">
      <c r="B193" s="204"/>
      <c r="C193" s="205"/>
      <c r="D193" s="206" t="s">
        <v>140</v>
      </c>
      <c r="E193" s="207" t="s">
        <v>1</v>
      </c>
      <c r="F193" s="208" t="s">
        <v>416</v>
      </c>
      <c r="G193" s="205"/>
      <c r="H193" s="209">
        <v>0.67500000000000004</v>
      </c>
      <c r="I193" s="210"/>
      <c r="J193" s="205"/>
      <c r="K193" s="205"/>
      <c r="L193" s="211"/>
      <c r="M193" s="212"/>
      <c r="N193" s="213"/>
      <c r="O193" s="213"/>
      <c r="P193" s="213"/>
      <c r="Q193" s="213"/>
      <c r="R193" s="213"/>
      <c r="S193" s="213"/>
      <c r="T193" s="214"/>
      <c r="AT193" s="215" t="s">
        <v>140</v>
      </c>
      <c r="AU193" s="215" t="s">
        <v>92</v>
      </c>
      <c r="AV193" s="13" t="s">
        <v>92</v>
      </c>
      <c r="AW193" s="13" t="s">
        <v>36</v>
      </c>
      <c r="AX193" s="13" t="s">
        <v>82</v>
      </c>
      <c r="AY193" s="215" t="s">
        <v>129</v>
      </c>
    </row>
    <row r="194" spans="1:65" s="13" customFormat="1" ht="11.25">
      <c r="B194" s="204"/>
      <c r="C194" s="205"/>
      <c r="D194" s="206" t="s">
        <v>140</v>
      </c>
      <c r="E194" s="207" t="s">
        <v>1</v>
      </c>
      <c r="F194" s="208" t="s">
        <v>417</v>
      </c>
      <c r="G194" s="205"/>
      <c r="H194" s="209">
        <v>1.2E-2</v>
      </c>
      <c r="I194" s="210"/>
      <c r="J194" s="205"/>
      <c r="K194" s="205"/>
      <c r="L194" s="211"/>
      <c r="M194" s="212"/>
      <c r="N194" s="213"/>
      <c r="O194" s="213"/>
      <c r="P194" s="213"/>
      <c r="Q194" s="213"/>
      <c r="R194" s="213"/>
      <c r="S194" s="213"/>
      <c r="T194" s="214"/>
      <c r="AT194" s="215" t="s">
        <v>140</v>
      </c>
      <c r="AU194" s="215" t="s">
        <v>92</v>
      </c>
      <c r="AV194" s="13" t="s">
        <v>92</v>
      </c>
      <c r="AW194" s="13" t="s">
        <v>36</v>
      </c>
      <c r="AX194" s="13" t="s">
        <v>82</v>
      </c>
      <c r="AY194" s="215" t="s">
        <v>129</v>
      </c>
    </row>
    <row r="195" spans="1:65" s="13" customFormat="1" ht="11.25">
      <c r="B195" s="204"/>
      <c r="C195" s="205"/>
      <c r="D195" s="206" t="s">
        <v>140</v>
      </c>
      <c r="E195" s="207" t="s">
        <v>1</v>
      </c>
      <c r="F195" s="208" t="s">
        <v>418</v>
      </c>
      <c r="G195" s="205"/>
      <c r="H195" s="209">
        <v>4.2000000000000003E-2</v>
      </c>
      <c r="I195" s="210"/>
      <c r="J195" s="205"/>
      <c r="K195" s="205"/>
      <c r="L195" s="211"/>
      <c r="M195" s="212"/>
      <c r="N195" s="213"/>
      <c r="O195" s="213"/>
      <c r="P195" s="213"/>
      <c r="Q195" s="213"/>
      <c r="R195" s="213"/>
      <c r="S195" s="213"/>
      <c r="T195" s="214"/>
      <c r="AT195" s="215" t="s">
        <v>140</v>
      </c>
      <c r="AU195" s="215" t="s">
        <v>92</v>
      </c>
      <c r="AV195" s="13" t="s">
        <v>92</v>
      </c>
      <c r="AW195" s="13" t="s">
        <v>36</v>
      </c>
      <c r="AX195" s="13" t="s">
        <v>82</v>
      </c>
      <c r="AY195" s="215" t="s">
        <v>129</v>
      </c>
    </row>
    <row r="196" spans="1:65" s="14" customFormat="1" ht="11.25">
      <c r="B196" s="216"/>
      <c r="C196" s="217"/>
      <c r="D196" s="206" t="s">
        <v>140</v>
      </c>
      <c r="E196" s="218" t="s">
        <v>1</v>
      </c>
      <c r="F196" s="219" t="s">
        <v>170</v>
      </c>
      <c r="G196" s="217"/>
      <c r="H196" s="220">
        <v>0.72900000000000009</v>
      </c>
      <c r="I196" s="221"/>
      <c r="J196" s="217"/>
      <c r="K196" s="217"/>
      <c r="L196" s="222"/>
      <c r="M196" s="223"/>
      <c r="N196" s="224"/>
      <c r="O196" s="224"/>
      <c r="P196" s="224"/>
      <c r="Q196" s="224"/>
      <c r="R196" s="224"/>
      <c r="S196" s="224"/>
      <c r="T196" s="225"/>
      <c r="AT196" s="226" t="s">
        <v>140</v>
      </c>
      <c r="AU196" s="226" t="s">
        <v>92</v>
      </c>
      <c r="AV196" s="14" t="s">
        <v>136</v>
      </c>
      <c r="AW196" s="14" t="s">
        <v>36</v>
      </c>
      <c r="AX196" s="14" t="s">
        <v>90</v>
      </c>
      <c r="AY196" s="226" t="s">
        <v>129</v>
      </c>
    </row>
    <row r="197" spans="1:65" s="2" customFormat="1" ht="16.5" customHeight="1">
      <c r="A197" s="33"/>
      <c r="B197" s="34"/>
      <c r="C197" s="230" t="s">
        <v>7</v>
      </c>
      <c r="D197" s="231" t="s">
        <v>331</v>
      </c>
      <c r="E197" s="232" t="s">
        <v>419</v>
      </c>
      <c r="F197" s="233" t="s">
        <v>420</v>
      </c>
      <c r="G197" s="234" t="s">
        <v>174</v>
      </c>
      <c r="H197" s="235">
        <v>1.1459999999999999</v>
      </c>
      <c r="I197" s="236"/>
      <c r="J197" s="237">
        <f>ROUND(I197*H197,2)</f>
        <v>0</v>
      </c>
      <c r="K197" s="233" t="s">
        <v>135</v>
      </c>
      <c r="L197" s="238"/>
      <c r="M197" s="239" t="s">
        <v>1</v>
      </c>
      <c r="N197" s="240" t="s">
        <v>47</v>
      </c>
      <c r="O197" s="70"/>
      <c r="P197" s="195">
        <f>O197*H197</f>
        <v>0</v>
      </c>
      <c r="Q197" s="195">
        <v>0.21</v>
      </c>
      <c r="R197" s="195">
        <f>Q197*H197</f>
        <v>0.24065999999999999</v>
      </c>
      <c r="S197" s="195">
        <v>0</v>
      </c>
      <c r="T197" s="196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97" t="s">
        <v>180</v>
      </c>
      <c r="AT197" s="197" t="s">
        <v>331</v>
      </c>
      <c r="AU197" s="197" t="s">
        <v>92</v>
      </c>
      <c r="AY197" s="16" t="s">
        <v>129</v>
      </c>
      <c r="BE197" s="198">
        <f>IF(N197="základní",J197,0)</f>
        <v>0</v>
      </c>
      <c r="BF197" s="198">
        <f>IF(N197="snížená",J197,0)</f>
        <v>0</v>
      </c>
      <c r="BG197" s="198">
        <f>IF(N197="zákl. přenesená",J197,0)</f>
        <v>0</v>
      </c>
      <c r="BH197" s="198">
        <f>IF(N197="sníž. přenesená",J197,0)</f>
        <v>0</v>
      </c>
      <c r="BI197" s="198">
        <f>IF(N197="nulová",J197,0)</f>
        <v>0</v>
      </c>
      <c r="BJ197" s="16" t="s">
        <v>90</v>
      </c>
      <c r="BK197" s="198">
        <f>ROUND(I197*H197,2)</f>
        <v>0</v>
      </c>
      <c r="BL197" s="16" t="s">
        <v>136</v>
      </c>
      <c r="BM197" s="197" t="s">
        <v>421</v>
      </c>
    </row>
    <row r="198" spans="1:65" s="13" customFormat="1" ht="11.25">
      <c r="B198" s="204"/>
      <c r="C198" s="205"/>
      <c r="D198" s="206" t="s">
        <v>140</v>
      </c>
      <c r="E198" s="207" t="s">
        <v>1</v>
      </c>
      <c r="F198" s="208" t="s">
        <v>422</v>
      </c>
      <c r="G198" s="205"/>
      <c r="H198" s="209">
        <v>1.0609999999999999</v>
      </c>
      <c r="I198" s="210"/>
      <c r="J198" s="205"/>
      <c r="K198" s="205"/>
      <c r="L198" s="211"/>
      <c r="M198" s="212"/>
      <c r="N198" s="213"/>
      <c r="O198" s="213"/>
      <c r="P198" s="213"/>
      <c r="Q198" s="213"/>
      <c r="R198" s="213"/>
      <c r="S198" s="213"/>
      <c r="T198" s="214"/>
      <c r="AT198" s="215" t="s">
        <v>140</v>
      </c>
      <c r="AU198" s="215" t="s">
        <v>92</v>
      </c>
      <c r="AV198" s="13" t="s">
        <v>92</v>
      </c>
      <c r="AW198" s="13" t="s">
        <v>36</v>
      </c>
      <c r="AX198" s="13" t="s">
        <v>82</v>
      </c>
      <c r="AY198" s="215" t="s">
        <v>129</v>
      </c>
    </row>
    <row r="199" spans="1:65" s="13" customFormat="1" ht="11.25">
      <c r="B199" s="204"/>
      <c r="C199" s="205"/>
      <c r="D199" s="206" t="s">
        <v>140</v>
      </c>
      <c r="E199" s="207" t="s">
        <v>1</v>
      </c>
      <c r="F199" s="208" t="s">
        <v>423</v>
      </c>
      <c r="G199" s="205"/>
      <c r="H199" s="209">
        <v>1.9E-2</v>
      </c>
      <c r="I199" s="210"/>
      <c r="J199" s="205"/>
      <c r="K199" s="205"/>
      <c r="L199" s="211"/>
      <c r="M199" s="212"/>
      <c r="N199" s="213"/>
      <c r="O199" s="213"/>
      <c r="P199" s="213"/>
      <c r="Q199" s="213"/>
      <c r="R199" s="213"/>
      <c r="S199" s="213"/>
      <c r="T199" s="214"/>
      <c r="AT199" s="215" t="s">
        <v>140</v>
      </c>
      <c r="AU199" s="215" t="s">
        <v>92</v>
      </c>
      <c r="AV199" s="13" t="s">
        <v>92</v>
      </c>
      <c r="AW199" s="13" t="s">
        <v>36</v>
      </c>
      <c r="AX199" s="13" t="s">
        <v>82</v>
      </c>
      <c r="AY199" s="215" t="s">
        <v>129</v>
      </c>
    </row>
    <row r="200" spans="1:65" s="13" customFormat="1" ht="11.25">
      <c r="B200" s="204"/>
      <c r="C200" s="205"/>
      <c r="D200" s="206" t="s">
        <v>140</v>
      </c>
      <c r="E200" s="207" t="s">
        <v>1</v>
      </c>
      <c r="F200" s="208" t="s">
        <v>424</v>
      </c>
      <c r="G200" s="205"/>
      <c r="H200" s="209">
        <v>6.6000000000000003E-2</v>
      </c>
      <c r="I200" s="210"/>
      <c r="J200" s="205"/>
      <c r="K200" s="205"/>
      <c r="L200" s="211"/>
      <c r="M200" s="212"/>
      <c r="N200" s="213"/>
      <c r="O200" s="213"/>
      <c r="P200" s="213"/>
      <c r="Q200" s="213"/>
      <c r="R200" s="213"/>
      <c r="S200" s="213"/>
      <c r="T200" s="214"/>
      <c r="AT200" s="215" t="s">
        <v>140</v>
      </c>
      <c r="AU200" s="215" t="s">
        <v>92</v>
      </c>
      <c r="AV200" s="13" t="s">
        <v>92</v>
      </c>
      <c r="AW200" s="13" t="s">
        <v>36</v>
      </c>
      <c r="AX200" s="13" t="s">
        <v>82</v>
      </c>
      <c r="AY200" s="215" t="s">
        <v>129</v>
      </c>
    </row>
    <row r="201" spans="1:65" s="14" customFormat="1" ht="11.25">
      <c r="B201" s="216"/>
      <c r="C201" s="217"/>
      <c r="D201" s="206" t="s">
        <v>140</v>
      </c>
      <c r="E201" s="218" t="s">
        <v>1</v>
      </c>
      <c r="F201" s="219" t="s">
        <v>170</v>
      </c>
      <c r="G201" s="217"/>
      <c r="H201" s="220">
        <v>1.1459999999999999</v>
      </c>
      <c r="I201" s="221"/>
      <c r="J201" s="217"/>
      <c r="K201" s="217"/>
      <c r="L201" s="222"/>
      <c r="M201" s="223"/>
      <c r="N201" s="224"/>
      <c r="O201" s="224"/>
      <c r="P201" s="224"/>
      <c r="Q201" s="224"/>
      <c r="R201" s="224"/>
      <c r="S201" s="224"/>
      <c r="T201" s="225"/>
      <c r="AT201" s="226" t="s">
        <v>140</v>
      </c>
      <c r="AU201" s="226" t="s">
        <v>92</v>
      </c>
      <c r="AV201" s="14" t="s">
        <v>136</v>
      </c>
      <c r="AW201" s="14" t="s">
        <v>36</v>
      </c>
      <c r="AX201" s="14" t="s">
        <v>90</v>
      </c>
      <c r="AY201" s="226" t="s">
        <v>129</v>
      </c>
    </row>
    <row r="202" spans="1:65" s="2" customFormat="1" ht="16.5" customHeight="1">
      <c r="A202" s="33"/>
      <c r="B202" s="34"/>
      <c r="C202" s="185" t="s">
        <v>252</v>
      </c>
      <c r="D202" s="186" t="s">
        <v>131</v>
      </c>
      <c r="E202" s="187" t="s">
        <v>425</v>
      </c>
      <c r="F202" s="188" t="s">
        <v>426</v>
      </c>
      <c r="G202" s="189" t="s">
        <v>292</v>
      </c>
      <c r="H202" s="190">
        <v>5.3999999999999999E-2</v>
      </c>
      <c r="I202" s="191"/>
      <c r="J202" s="192">
        <f>ROUND(I202*H202,2)</f>
        <v>0</v>
      </c>
      <c r="K202" s="188" t="s">
        <v>135</v>
      </c>
      <c r="L202" s="38"/>
      <c r="M202" s="193" t="s">
        <v>1</v>
      </c>
      <c r="N202" s="194" t="s">
        <v>47</v>
      </c>
      <c r="O202" s="70"/>
      <c r="P202" s="195">
        <f>O202*H202</f>
        <v>0</v>
      </c>
      <c r="Q202" s="195">
        <v>0</v>
      </c>
      <c r="R202" s="195">
        <f>Q202*H202</f>
        <v>0</v>
      </c>
      <c r="S202" s="195">
        <v>0</v>
      </c>
      <c r="T202" s="196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197" t="s">
        <v>136</v>
      </c>
      <c r="AT202" s="197" t="s">
        <v>131</v>
      </c>
      <c r="AU202" s="197" t="s">
        <v>92</v>
      </c>
      <c r="AY202" s="16" t="s">
        <v>129</v>
      </c>
      <c r="BE202" s="198">
        <f>IF(N202="základní",J202,0)</f>
        <v>0</v>
      </c>
      <c r="BF202" s="198">
        <f>IF(N202="snížená",J202,0)</f>
        <v>0</v>
      </c>
      <c r="BG202" s="198">
        <f>IF(N202="zákl. přenesená",J202,0)</f>
        <v>0</v>
      </c>
      <c r="BH202" s="198">
        <f>IF(N202="sníž. přenesená",J202,0)</f>
        <v>0</v>
      </c>
      <c r="BI202" s="198">
        <f>IF(N202="nulová",J202,0)</f>
        <v>0</v>
      </c>
      <c r="BJ202" s="16" t="s">
        <v>90</v>
      </c>
      <c r="BK202" s="198">
        <f>ROUND(I202*H202,2)</f>
        <v>0</v>
      </c>
      <c r="BL202" s="16" t="s">
        <v>136</v>
      </c>
      <c r="BM202" s="197" t="s">
        <v>427</v>
      </c>
    </row>
    <row r="203" spans="1:65" s="2" customFormat="1" ht="11.25">
      <c r="A203" s="33"/>
      <c r="B203" s="34"/>
      <c r="C203" s="35"/>
      <c r="D203" s="199" t="s">
        <v>138</v>
      </c>
      <c r="E203" s="35"/>
      <c r="F203" s="200" t="s">
        <v>428</v>
      </c>
      <c r="G203" s="35"/>
      <c r="H203" s="35"/>
      <c r="I203" s="201"/>
      <c r="J203" s="35"/>
      <c r="K203" s="35"/>
      <c r="L203" s="38"/>
      <c r="M203" s="202"/>
      <c r="N203" s="203"/>
      <c r="O203" s="70"/>
      <c r="P203" s="70"/>
      <c r="Q203" s="70"/>
      <c r="R203" s="70"/>
      <c r="S203" s="70"/>
      <c r="T203" s="71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T203" s="16" t="s">
        <v>138</v>
      </c>
      <c r="AU203" s="16" t="s">
        <v>92</v>
      </c>
    </row>
    <row r="204" spans="1:65" s="13" customFormat="1" ht="11.25">
      <c r="B204" s="204"/>
      <c r="C204" s="205"/>
      <c r="D204" s="206" t="s">
        <v>140</v>
      </c>
      <c r="E204" s="207" t="s">
        <v>1</v>
      </c>
      <c r="F204" s="208" t="s">
        <v>417</v>
      </c>
      <c r="G204" s="205"/>
      <c r="H204" s="209">
        <v>1.2E-2</v>
      </c>
      <c r="I204" s="210"/>
      <c r="J204" s="205"/>
      <c r="K204" s="205"/>
      <c r="L204" s="211"/>
      <c r="M204" s="212"/>
      <c r="N204" s="213"/>
      <c r="O204" s="213"/>
      <c r="P204" s="213"/>
      <c r="Q204" s="213"/>
      <c r="R204" s="213"/>
      <c r="S204" s="213"/>
      <c r="T204" s="214"/>
      <c r="AT204" s="215" t="s">
        <v>140</v>
      </c>
      <c r="AU204" s="215" t="s">
        <v>92</v>
      </c>
      <c r="AV204" s="13" t="s">
        <v>92</v>
      </c>
      <c r="AW204" s="13" t="s">
        <v>36</v>
      </c>
      <c r="AX204" s="13" t="s">
        <v>82</v>
      </c>
      <c r="AY204" s="215" t="s">
        <v>129</v>
      </c>
    </row>
    <row r="205" spans="1:65" s="13" customFormat="1" ht="11.25">
      <c r="B205" s="204"/>
      <c r="C205" s="205"/>
      <c r="D205" s="206" t="s">
        <v>140</v>
      </c>
      <c r="E205" s="207" t="s">
        <v>1</v>
      </c>
      <c r="F205" s="208" t="s">
        <v>418</v>
      </c>
      <c r="G205" s="205"/>
      <c r="H205" s="209">
        <v>4.2000000000000003E-2</v>
      </c>
      <c r="I205" s="210"/>
      <c r="J205" s="205"/>
      <c r="K205" s="205"/>
      <c r="L205" s="211"/>
      <c r="M205" s="212"/>
      <c r="N205" s="213"/>
      <c r="O205" s="213"/>
      <c r="P205" s="213"/>
      <c r="Q205" s="213"/>
      <c r="R205" s="213"/>
      <c r="S205" s="213"/>
      <c r="T205" s="214"/>
      <c r="AT205" s="215" t="s">
        <v>140</v>
      </c>
      <c r="AU205" s="215" t="s">
        <v>92</v>
      </c>
      <c r="AV205" s="13" t="s">
        <v>92</v>
      </c>
      <c r="AW205" s="13" t="s">
        <v>36</v>
      </c>
      <c r="AX205" s="13" t="s">
        <v>82</v>
      </c>
      <c r="AY205" s="215" t="s">
        <v>129</v>
      </c>
    </row>
    <row r="206" spans="1:65" s="14" customFormat="1" ht="11.25">
      <c r="B206" s="216"/>
      <c r="C206" s="217"/>
      <c r="D206" s="206" t="s">
        <v>140</v>
      </c>
      <c r="E206" s="218" t="s">
        <v>1</v>
      </c>
      <c r="F206" s="219" t="s">
        <v>170</v>
      </c>
      <c r="G206" s="217"/>
      <c r="H206" s="220">
        <v>5.4000000000000006E-2</v>
      </c>
      <c r="I206" s="221"/>
      <c r="J206" s="217"/>
      <c r="K206" s="217"/>
      <c r="L206" s="222"/>
      <c r="M206" s="223"/>
      <c r="N206" s="224"/>
      <c r="O206" s="224"/>
      <c r="P206" s="224"/>
      <c r="Q206" s="224"/>
      <c r="R206" s="224"/>
      <c r="S206" s="224"/>
      <c r="T206" s="225"/>
      <c r="AT206" s="226" t="s">
        <v>140</v>
      </c>
      <c r="AU206" s="226" t="s">
        <v>92</v>
      </c>
      <c r="AV206" s="14" t="s">
        <v>136</v>
      </c>
      <c r="AW206" s="14" t="s">
        <v>36</v>
      </c>
      <c r="AX206" s="14" t="s">
        <v>90</v>
      </c>
      <c r="AY206" s="226" t="s">
        <v>129</v>
      </c>
    </row>
    <row r="207" spans="1:65" s="2" customFormat="1" ht="16.5" customHeight="1">
      <c r="A207" s="33"/>
      <c r="B207" s="34"/>
      <c r="C207" s="185" t="s">
        <v>257</v>
      </c>
      <c r="D207" s="186" t="s">
        <v>131</v>
      </c>
      <c r="E207" s="187" t="s">
        <v>429</v>
      </c>
      <c r="F207" s="188" t="s">
        <v>430</v>
      </c>
      <c r="G207" s="189" t="s">
        <v>134</v>
      </c>
      <c r="H207" s="190">
        <v>1350</v>
      </c>
      <c r="I207" s="191"/>
      <c r="J207" s="192">
        <f>ROUND(I207*H207,2)</f>
        <v>0</v>
      </c>
      <c r="K207" s="188" t="s">
        <v>135</v>
      </c>
      <c r="L207" s="38"/>
      <c r="M207" s="193" t="s">
        <v>1</v>
      </c>
      <c r="N207" s="194" t="s">
        <v>47</v>
      </c>
      <c r="O207" s="70"/>
      <c r="P207" s="195">
        <f>O207*H207</f>
        <v>0</v>
      </c>
      <c r="Q207" s="195">
        <v>0</v>
      </c>
      <c r="R207" s="195">
        <f>Q207*H207</f>
        <v>0</v>
      </c>
      <c r="S207" s="195">
        <v>0</v>
      </c>
      <c r="T207" s="196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197" t="s">
        <v>136</v>
      </c>
      <c r="AT207" s="197" t="s">
        <v>131</v>
      </c>
      <c r="AU207" s="197" t="s">
        <v>92</v>
      </c>
      <c r="AY207" s="16" t="s">
        <v>129</v>
      </c>
      <c r="BE207" s="198">
        <f>IF(N207="základní",J207,0)</f>
        <v>0</v>
      </c>
      <c r="BF207" s="198">
        <f>IF(N207="snížená",J207,0)</f>
        <v>0</v>
      </c>
      <c r="BG207" s="198">
        <f>IF(N207="zákl. přenesená",J207,0)</f>
        <v>0</v>
      </c>
      <c r="BH207" s="198">
        <f>IF(N207="sníž. přenesená",J207,0)</f>
        <v>0</v>
      </c>
      <c r="BI207" s="198">
        <f>IF(N207="nulová",J207,0)</f>
        <v>0</v>
      </c>
      <c r="BJ207" s="16" t="s">
        <v>90</v>
      </c>
      <c r="BK207" s="198">
        <f>ROUND(I207*H207,2)</f>
        <v>0</v>
      </c>
      <c r="BL207" s="16" t="s">
        <v>136</v>
      </c>
      <c r="BM207" s="197" t="s">
        <v>431</v>
      </c>
    </row>
    <row r="208" spans="1:65" s="2" customFormat="1" ht="11.25">
      <c r="A208" s="33"/>
      <c r="B208" s="34"/>
      <c r="C208" s="35"/>
      <c r="D208" s="199" t="s">
        <v>138</v>
      </c>
      <c r="E208" s="35"/>
      <c r="F208" s="200" t="s">
        <v>432</v>
      </c>
      <c r="G208" s="35"/>
      <c r="H208" s="35"/>
      <c r="I208" s="201"/>
      <c r="J208" s="35"/>
      <c r="K208" s="35"/>
      <c r="L208" s="38"/>
      <c r="M208" s="202"/>
      <c r="N208" s="203"/>
      <c r="O208" s="70"/>
      <c r="P208" s="70"/>
      <c r="Q208" s="70"/>
      <c r="R208" s="70"/>
      <c r="S208" s="70"/>
      <c r="T208" s="71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T208" s="16" t="s">
        <v>138</v>
      </c>
      <c r="AU208" s="16" t="s">
        <v>92</v>
      </c>
    </row>
    <row r="209" spans="1:65" s="13" customFormat="1" ht="11.25">
      <c r="B209" s="204"/>
      <c r="C209" s="205"/>
      <c r="D209" s="206" t="s">
        <v>140</v>
      </c>
      <c r="E209" s="207" t="s">
        <v>1</v>
      </c>
      <c r="F209" s="208" t="s">
        <v>433</v>
      </c>
      <c r="G209" s="205"/>
      <c r="H209" s="209">
        <v>1350</v>
      </c>
      <c r="I209" s="210"/>
      <c r="J209" s="205"/>
      <c r="K209" s="205"/>
      <c r="L209" s="211"/>
      <c r="M209" s="212"/>
      <c r="N209" s="213"/>
      <c r="O209" s="213"/>
      <c r="P209" s="213"/>
      <c r="Q209" s="213"/>
      <c r="R209" s="213"/>
      <c r="S209" s="213"/>
      <c r="T209" s="214"/>
      <c r="AT209" s="215" t="s">
        <v>140</v>
      </c>
      <c r="AU209" s="215" t="s">
        <v>92</v>
      </c>
      <c r="AV209" s="13" t="s">
        <v>92</v>
      </c>
      <c r="AW209" s="13" t="s">
        <v>36</v>
      </c>
      <c r="AX209" s="13" t="s">
        <v>90</v>
      </c>
      <c r="AY209" s="215" t="s">
        <v>129</v>
      </c>
    </row>
    <row r="210" spans="1:65" s="2" customFormat="1" ht="16.5" customHeight="1">
      <c r="A210" s="33"/>
      <c r="B210" s="34"/>
      <c r="C210" s="185" t="s">
        <v>262</v>
      </c>
      <c r="D210" s="186" t="s">
        <v>131</v>
      </c>
      <c r="E210" s="187" t="s">
        <v>434</v>
      </c>
      <c r="F210" s="188" t="s">
        <v>435</v>
      </c>
      <c r="G210" s="189" t="s">
        <v>174</v>
      </c>
      <c r="H210" s="190">
        <v>14.04</v>
      </c>
      <c r="I210" s="191"/>
      <c r="J210" s="192">
        <f>ROUND(I210*H210,2)</f>
        <v>0</v>
      </c>
      <c r="K210" s="188" t="s">
        <v>135</v>
      </c>
      <c r="L210" s="38"/>
      <c r="M210" s="193" t="s">
        <v>1</v>
      </c>
      <c r="N210" s="194" t="s">
        <v>47</v>
      </c>
      <c r="O210" s="70"/>
      <c r="P210" s="195">
        <f>O210*H210</f>
        <v>0</v>
      </c>
      <c r="Q210" s="195">
        <v>0</v>
      </c>
      <c r="R210" s="195">
        <f>Q210*H210</f>
        <v>0</v>
      </c>
      <c r="S210" s="195">
        <v>0</v>
      </c>
      <c r="T210" s="196">
        <f>S210*H210</f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197" t="s">
        <v>136</v>
      </c>
      <c r="AT210" s="197" t="s">
        <v>131</v>
      </c>
      <c r="AU210" s="197" t="s">
        <v>92</v>
      </c>
      <c r="AY210" s="16" t="s">
        <v>129</v>
      </c>
      <c r="BE210" s="198">
        <f>IF(N210="základní",J210,0)</f>
        <v>0</v>
      </c>
      <c r="BF210" s="198">
        <f>IF(N210="snížená",J210,0)</f>
        <v>0</v>
      </c>
      <c r="BG210" s="198">
        <f>IF(N210="zákl. přenesená",J210,0)</f>
        <v>0</v>
      </c>
      <c r="BH210" s="198">
        <f>IF(N210="sníž. přenesená",J210,0)</f>
        <v>0</v>
      </c>
      <c r="BI210" s="198">
        <f>IF(N210="nulová",J210,0)</f>
        <v>0</v>
      </c>
      <c r="BJ210" s="16" t="s">
        <v>90</v>
      </c>
      <c r="BK210" s="198">
        <f>ROUND(I210*H210,2)</f>
        <v>0</v>
      </c>
      <c r="BL210" s="16" t="s">
        <v>136</v>
      </c>
      <c r="BM210" s="197" t="s">
        <v>436</v>
      </c>
    </row>
    <row r="211" spans="1:65" s="2" customFormat="1" ht="11.25">
      <c r="A211" s="33"/>
      <c r="B211" s="34"/>
      <c r="C211" s="35"/>
      <c r="D211" s="199" t="s">
        <v>138</v>
      </c>
      <c r="E211" s="35"/>
      <c r="F211" s="200" t="s">
        <v>437</v>
      </c>
      <c r="G211" s="35"/>
      <c r="H211" s="35"/>
      <c r="I211" s="201"/>
      <c r="J211" s="35"/>
      <c r="K211" s="35"/>
      <c r="L211" s="38"/>
      <c r="M211" s="202"/>
      <c r="N211" s="203"/>
      <c r="O211" s="70"/>
      <c r="P211" s="70"/>
      <c r="Q211" s="70"/>
      <c r="R211" s="70"/>
      <c r="S211" s="70"/>
      <c r="T211" s="71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T211" s="16" t="s">
        <v>138</v>
      </c>
      <c r="AU211" s="16" t="s">
        <v>92</v>
      </c>
    </row>
    <row r="212" spans="1:65" s="13" customFormat="1" ht="11.25">
      <c r="B212" s="204"/>
      <c r="C212" s="205"/>
      <c r="D212" s="206" t="s">
        <v>140</v>
      </c>
      <c r="E212" s="207" t="s">
        <v>1</v>
      </c>
      <c r="F212" s="208" t="s">
        <v>438</v>
      </c>
      <c r="G212" s="205"/>
      <c r="H212" s="209">
        <v>13.5</v>
      </c>
      <c r="I212" s="210"/>
      <c r="J212" s="205"/>
      <c r="K212" s="205"/>
      <c r="L212" s="211"/>
      <c r="M212" s="212"/>
      <c r="N212" s="213"/>
      <c r="O212" s="213"/>
      <c r="P212" s="213"/>
      <c r="Q212" s="213"/>
      <c r="R212" s="213"/>
      <c r="S212" s="213"/>
      <c r="T212" s="214"/>
      <c r="AT212" s="215" t="s">
        <v>140</v>
      </c>
      <c r="AU212" s="215" t="s">
        <v>92</v>
      </c>
      <c r="AV212" s="13" t="s">
        <v>92</v>
      </c>
      <c r="AW212" s="13" t="s">
        <v>36</v>
      </c>
      <c r="AX212" s="13" t="s">
        <v>82</v>
      </c>
      <c r="AY212" s="215" t="s">
        <v>129</v>
      </c>
    </row>
    <row r="213" spans="1:65" s="13" customFormat="1" ht="11.25">
      <c r="B213" s="204"/>
      <c r="C213" s="205"/>
      <c r="D213" s="206" t="s">
        <v>140</v>
      </c>
      <c r="E213" s="207" t="s">
        <v>1</v>
      </c>
      <c r="F213" s="208" t="s">
        <v>439</v>
      </c>
      <c r="G213" s="205"/>
      <c r="H213" s="209">
        <v>0.12</v>
      </c>
      <c r="I213" s="210"/>
      <c r="J213" s="205"/>
      <c r="K213" s="205"/>
      <c r="L213" s="211"/>
      <c r="M213" s="212"/>
      <c r="N213" s="213"/>
      <c r="O213" s="213"/>
      <c r="P213" s="213"/>
      <c r="Q213" s="213"/>
      <c r="R213" s="213"/>
      <c r="S213" s="213"/>
      <c r="T213" s="214"/>
      <c r="AT213" s="215" t="s">
        <v>140</v>
      </c>
      <c r="AU213" s="215" t="s">
        <v>92</v>
      </c>
      <c r="AV213" s="13" t="s">
        <v>92</v>
      </c>
      <c r="AW213" s="13" t="s">
        <v>36</v>
      </c>
      <c r="AX213" s="13" t="s">
        <v>82</v>
      </c>
      <c r="AY213" s="215" t="s">
        <v>129</v>
      </c>
    </row>
    <row r="214" spans="1:65" s="13" customFormat="1" ht="11.25">
      <c r="B214" s="204"/>
      <c r="C214" s="205"/>
      <c r="D214" s="206" t="s">
        <v>140</v>
      </c>
      <c r="E214" s="207" t="s">
        <v>1</v>
      </c>
      <c r="F214" s="208" t="s">
        <v>440</v>
      </c>
      <c r="G214" s="205"/>
      <c r="H214" s="209">
        <v>0.42</v>
      </c>
      <c r="I214" s="210"/>
      <c r="J214" s="205"/>
      <c r="K214" s="205"/>
      <c r="L214" s="211"/>
      <c r="M214" s="212"/>
      <c r="N214" s="213"/>
      <c r="O214" s="213"/>
      <c r="P214" s="213"/>
      <c r="Q214" s="213"/>
      <c r="R214" s="213"/>
      <c r="S214" s="213"/>
      <c r="T214" s="214"/>
      <c r="AT214" s="215" t="s">
        <v>140</v>
      </c>
      <c r="AU214" s="215" t="s">
        <v>92</v>
      </c>
      <c r="AV214" s="13" t="s">
        <v>92</v>
      </c>
      <c r="AW214" s="13" t="s">
        <v>36</v>
      </c>
      <c r="AX214" s="13" t="s">
        <v>82</v>
      </c>
      <c r="AY214" s="215" t="s">
        <v>129</v>
      </c>
    </row>
    <row r="215" spans="1:65" s="14" customFormat="1" ht="11.25">
      <c r="B215" s="216"/>
      <c r="C215" s="217"/>
      <c r="D215" s="206" t="s">
        <v>140</v>
      </c>
      <c r="E215" s="218" t="s">
        <v>1</v>
      </c>
      <c r="F215" s="219" t="s">
        <v>170</v>
      </c>
      <c r="G215" s="217"/>
      <c r="H215" s="220">
        <v>14.04</v>
      </c>
      <c r="I215" s="221"/>
      <c r="J215" s="217"/>
      <c r="K215" s="217"/>
      <c r="L215" s="222"/>
      <c r="M215" s="223"/>
      <c r="N215" s="224"/>
      <c r="O215" s="224"/>
      <c r="P215" s="224"/>
      <c r="Q215" s="224"/>
      <c r="R215" s="224"/>
      <c r="S215" s="224"/>
      <c r="T215" s="225"/>
      <c r="AT215" s="226" t="s">
        <v>140</v>
      </c>
      <c r="AU215" s="226" t="s">
        <v>92</v>
      </c>
      <c r="AV215" s="14" t="s">
        <v>136</v>
      </c>
      <c r="AW215" s="14" t="s">
        <v>36</v>
      </c>
      <c r="AX215" s="14" t="s">
        <v>90</v>
      </c>
      <c r="AY215" s="226" t="s">
        <v>129</v>
      </c>
    </row>
    <row r="216" spans="1:65" s="2" customFormat="1" ht="16.5" customHeight="1">
      <c r="A216" s="33"/>
      <c r="B216" s="34"/>
      <c r="C216" s="185" t="s">
        <v>268</v>
      </c>
      <c r="D216" s="186" t="s">
        <v>131</v>
      </c>
      <c r="E216" s="187" t="s">
        <v>441</v>
      </c>
      <c r="F216" s="188" t="s">
        <v>442</v>
      </c>
      <c r="G216" s="189" t="s">
        <v>174</v>
      </c>
      <c r="H216" s="190">
        <v>14.04</v>
      </c>
      <c r="I216" s="191"/>
      <c r="J216" s="192">
        <f>ROUND(I216*H216,2)</f>
        <v>0</v>
      </c>
      <c r="K216" s="188" t="s">
        <v>135</v>
      </c>
      <c r="L216" s="38"/>
      <c r="M216" s="193" t="s">
        <v>1</v>
      </c>
      <c r="N216" s="194" t="s">
        <v>47</v>
      </c>
      <c r="O216" s="70"/>
      <c r="P216" s="195">
        <f>O216*H216</f>
        <v>0</v>
      </c>
      <c r="Q216" s="195">
        <v>0</v>
      </c>
      <c r="R216" s="195">
        <f>Q216*H216</f>
        <v>0</v>
      </c>
      <c r="S216" s="195">
        <v>0</v>
      </c>
      <c r="T216" s="196">
        <f>S216*H216</f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197" t="s">
        <v>136</v>
      </c>
      <c r="AT216" s="197" t="s">
        <v>131</v>
      </c>
      <c r="AU216" s="197" t="s">
        <v>92</v>
      </c>
      <c r="AY216" s="16" t="s">
        <v>129</v>
      </c>
      <c r="BE216" s="198">
        <f>IF(N216="základní",J216,0)</f>
        <v>0</v>
      </c>
      <c r="BF216" s="198">
        <f>IF(N216="snížená",J216,0)</f>
        <v>0</v>
      </c>
      <c r="BG216" s="198">
        <f>IF(N216="zákl. přenesená",J216,0)</f>
        <v>0</v>
      </c>
      <c r="BH216" s="198">
        <f>IF(N216="sníž. přenesená",J216,0)</f>
        <v>0</v>
      </c>
      <c r="BI216" s="198">
        <f>IF(N216="nulová",J216,0)</f>
        <v>0</v>
      </c>
      <c r="BJ216" s="16" t="s">
        <v>90</v>
      </c>
      <c r="BK216" s="198">
        <f>ROUND(I216*H216,2)</f>
        <v>0</v>
      </c>
      <c r="BL216" s="16" t="s">
        <v>136</v>
      </c>
      <c r="BM216" s="197" t="s">
        <v>443</v>
      </c>
    </row>
    <row r="217" spans="1:65" s="2" customFormat="1" ht="11.25">
      <c r="A217" s="33"/>
      <c r="B217" s="34"/>
      <c r="C217" s="35"/>
      <c r="D217" s="199" t="s">
        <v>138</v>
      </c>
      <c r="E217" s="35"/>
      <c r="F217" s="200" t="s">
        <v>444</v>
      </c>
      <c r="G217" s="35"/>
      <c r="H217" s="35"/>
      <c r="I217" s="201"/>
      <c r="J217" s="35"/>
      <c r="K217" s="35"/>
      <c r="L217" s="38"/>
      <c r="M217" s="202"/>
      <c r="N217" s="203"/>
      <c r="O217" s="70"/>
      <c r="P217" s="70"/>
      <c r="Q217" s="70"/>
      <c r="R217" s="70"/>
      <c r="S217" s="70"/>
      <c r="T217" s="71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T217" s="16" t="s">
        <v>138</v>
      </c>
      <c r="AU217" s="16" t="s">
        <v>92</v>
      </c>
    </row>
    <row r="218" spans="1:65" s="13" customFormat="1" ht="11.25">
      <c r="B218" s="204"/>
      <c r="C218" s="205"/>
      <c r="D218" s="206" t="s">
        <v>140</v>
      </c>
      <c r="E218" s="207" t="s">
        <v>1</v>
      </c>
      <c r="F218" s="208" t="s">
        <v>438</v>
      </c>
      <c r="G218" s="205"/>
      <c r="H218" s="209">
        <v>13.5</v>
      </c>
      <c r="I218" s="210"/>
      <c r="J218" s="205"/>
      <c r="K218" s="205"/>
      <c r="L218" s="211"/>
      <c r="M218" s="212"/>
      <c r="N218" s="213"/>
      <c r="O218" s="213"/>
      <c r="P218" s="213"/>
      <c r="Q218" s="213"/>
      <c r="R218" s="213"/>
      <c r="S218" s="213"/>
      <c r="T218" s="214"/>
      <c r="AT218" s="215" t="s">
        <v>140</v>
      </c>
      <c r="AU218" s="215" t="s">
        <v>92</v>
      </c>
      <c r="AV218" s="13" t="s">
        <v>92</v>
      </c>
      <c r="AW218" s="13" t="s">
        <v>36</v>
      </c>
      <c r="AX218" s="13" t="s">
        <v>82</v>
      </c>
      <c r="AY218" s="215" t="s">
        <v>129</v>
      </c>
    </row>
    <row r="219" spans="1:65" s="13" customFormat="1" ht="11.25">
      <c r="B219" s="204"/>
      <c r="C219" s="205"/>
      <c r="D219" s="206" t="s">
        <v>140</v>
      </c>
      <c r="E219" s="207" t="s">
        <v>1</v>
      </c>
      <c r="F219" s="208" t="s">
        <v>439</v>
      </c>
      <c r="G219" s="205"/>
      <c r="H219" s="209">
        <v>0.12</v>
      </c>
      <c r="I219" s="210"/>
      <c r="J219" s="205"/>
      <c r="K219" s="205"/>
      <c r="L219" s="211"/>
      <c r="M219" s="212"/>
      <c r="N219" s="213"/>
      <c r="O219" s="213"/>
      <c r="P219" s="213"/>
      <c r="Q219" s="213"/>
      <c r="R219" s="213"/>
      <c r="S219" s="213"/>
      <c r="T219" s="214"/>
      <c r="AT219" s="215" t="s">
        <v>140</v>
      </c>
      <c r="AU219" s="215" t="s">
        <v>92</v>
      </c>
      <c r="AV219" s="13" t="s">
        <v>92</v>
      </c>
      <c r="AW219" s="13" t="s">
        <v>36</v>
      </c>
      <c r="AX219" s="13" t="s">
        <v>82</v>
      </c>
      <c r="AY219" s="215" t="s">
        <v>129</v>
      </c>
    </row>
    <row r="220" spans="1:65" s="13" customFormat="1" ht="11.25">
      <c r="B220" s="204"/>
      <c r="C220" s="205"/>
      <c r="D220" s="206" t="s">
        <v>140</v>
      </c>
      <c r="E220" s="207" t="s">
        <v>1</v>
      </c>
      <c r="F220" s="208" t="s">
        <v>440</v>
      </c>
      <c r="G220" s="205"/>
      <c r="H220" s="209">
        <v>0.42</v>
      </c>
      <c r="I220" s="210"/>
      <c r="J220" s="205"/>
      <c r="K220" s="205"/>
      <c r="L220" s="211"/>
      <c r="M220" s="212"/>
      <c r="N220" s="213"/>
      <c r="O220" s="213"/>
      <c r="P220" s="213"/>
      <c r="Q220" s="213"/>
      <c r="R220" s="213"/>
      <c r="S220" s="213"/>
      <c r="T220" s="214"/>
      <c r="AT220" s="215" t="s">
        <v>140</v>
      </c>
      <c r="AU220" s="215" t="s">
        <v>92</v>
      </c>
      <c r="AV220" s="13" t="s">
        <v>92</v>
      </c>
      <c r="AW220" s="13" t="s">
        <v>36</v>
      </c>
      <c r="AX220" s="13" t="s">
        <v>82</v>
      </c>
      <c r="AY220" s="215" t="s">
        <v>129</v>
      </c>
    </row>
    <row r="221" spans="1:65" s="14" customFormat="1" ht="11.25">
      <c r="B221" s="216"/>
      <c r="C221" s="217"/>
      <c r="D221" s="206" t="s">
        <v>140</v>
      </c>
      <c r="E221" s="218" t="s">
        <v>1</v>
      </c>
      <c r="F221" s="219" t="s">
        <v>170</v>
      </c>
      <c r="G221" s="217"/>
      <c r="H221" s="220">
        <v>14.04</v>
      </c>
      <c r="I221" s="221"/>
      <c r="J221" s="217"/>
      <c r="K221" s="217"/>
      <c r="L221" s="222"/>
      <c r="M221" s="223"/>
      <c r="N221" s="224"/>
      <c r="O221" s="224"/>
      <c r="P221" s="224"/>
      <c r="Q221" s="224"/>
      <c r="R221" s="224"/>
      <c r="S221" s="224"/>
      <c r="T221" s="225"/>
      <c r="AT221" s="226" t="s">
        <v>140</v>
      </c>
      <c r="AU221" s="226" t="s">
        <v>92</v>
      </c>
      <c r="AV221" s="14" t="s">
        <v>136</v>
      </c>
      <c r="AW221" s="14" t="s">
        <v>36</v>
      </c>
      <c r="AX221" s="14" t="s">
        <v>90</v>
      </c>
      <c r="AY221" s="226" t="s">
        <v>129</v>
      </c>
    </row>
    <row r="222" spans="1:65" s="2" customFormat="1" ht="16.5" customHeight="1">
      <c r="A222" s="33"/>
      <c r="B222" s="34"/>
      <c r="C222" s="185" t="s">
        <v>275</v>
      </c>
      <c r="D222" s="186" t="s">
        <v>131</v>
      </c>
      <c r="E222" s="187" t="s">
        <v>445</v>
      </c>
      <c r="F222" s="188" t="s">
        <v>446</v>
      </c>
      <c r="G222" s="189" t="s">
        <v>174</v>
      </c>
      <c r="H222" s="190">
        <v>126.36</v>
      </c>
      <c r="I222" s="191"/>
      <c r="J222" s="192">
        <f>ROUND(I222*H222,2)</f>
        <v>0</v>
      </c>
      <c r="K222" s="188" t="s">
        <v>135</v>
      </c>
      <c r="L222" s="38"/>
      <c r="M222" s="193" t="s">
        <v>1</v>
      </c>
      <c r="N222" s="194" t="s">
        <v>47</v>
      </c>
      <c r="O222" s="70"/>
      <c r="P222" s="195">
        <f>O222*H222</f>
        <v>0</v>
      </c>
      <c r="Q222" s="195">
        <v>0</v>
      </c>
      <c r="R222" s="195">
        <f>Q222*H222</f>
        <v>0</v>
      </c>
      <c r="S222" s="195">
        <v>0</v>
      </c>
      <c r="T222" s="196">
        <f>S222*H222</f>
        <v>0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197" t="s">
        <v>136</v>
      </c>
      <c r="AT222" s="197" t="s">
        <v>131</v>
      </c>
      <c r="AU222" s="197" t="s">
        <v>92</v>
      </c>
      <c r="AY222" s="16" t="s">
        <v>129</v>
      </c>
      <c r="BE222" s="198">
        <f>IF(N222="základní",J222,0)</f>
        <v>0</v>
      </c>
      <c r="BF222" s="198">
        <f>IF(N222="snížená",J222,0)</f>
        <v>0</v>
      </c>
      <c r="BG222" s="198">
        <f>IF(N222="zákl. přenesená",J222,0)</f>
        <v>0</v>
      </c>
      <c r="BH222" s="198">
        <f>IF(N222="sníž. přenesená",J222,0)</f>
        <v>0</v>
      </c>
      <c r="BI222" s="198">
        <f>IF(N222="nulová",J222,0)</f>
        <v>0</v>
      </c>
      <c r="BJ222" s="16" t="s">
        <v>90</v>
      </c>
      <c r="BK222" s="198">
        <f>ROUND(I222*H222,2)</f>
        <v>0</v>
      </c>
      <c r="BL222" s="16" t="s">
        <v>136</v>
      </c>
      <c r="BM222" s="197" t="s">
        <v>447</v>
      </c>
    </row>
    <row r="223" spans="1:65" s="2" customFormat="1" ht="11.25">
      <c r="A223" s="33"/>
      <c r="B223" s="34"/>
      <c r="C223" s="35"/>
      <c r="D223" s="199" t="s">
        <v>138</v>
      </c>
      <c r="E223" s="35"/>
      <c r="F223" s="200" t="s">
        <v>448</v>
      </c>
      <c r="G223" s="35"/>
      <c r="H223" s="35"/>
      <c r="I223" s="201"/>
      <c r="J223" s="35"/>
      <c r="K223" s="35"/>
      <c r="L223" s="38"/>
      <c r="M223" s="202"/>
      <c r="N223" s="203"/>
      <c r="O223" s="70"/>
      <c r="P223" s="70"/>
      <c r="Q223" s="70"/>
      <c r="R223" s="70"/>
      <c r="S223" s="70"/>
      <c r="T223" s="71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T223" s="16" t="s">
        <v>138</v>
      </c>
      <c r="AU223" s="16" t="s">
        <v>92</v>
      </c>
    </row>
    <row r="224" spans="1:65" s="13" customFormat="1" ht="11.25">
      <c r="B224" s="204"/>
      <c r="C224" s="205"/>
      <c r="D224" s="206" t="s">
        <v>140</v>
      </c>
      <c r="E224" s="207" t="s">
        <v>1</v>
      </c>
      <c r="F224" s="208" t="s">
        <v>449</v>
      </c>
      <c r="G224" s="205"/>
      <c r="H224" s="209">
        <v>121.5</v>
      </c>
      <c r="I224" s="210"/>
      <c r="J224" s="205"/>
      <c r="K224" s="205"/>
      <c r="L224" s="211"/>
      <c r="M224" s="212"/>
      <c r="N224" s="213"/>
      <c r="O224" s="213"/>
      <c r="P224" s="213"/>
      <c r="Q224" s="213"/>
      <c r="R224" s="213"/>
      <c r="S224" s="213"/>
      <c r="T224" s="214"/>
      <c r="AT224" s="215" t="s">
        <v>140</v>
      </c>
      <c r="AU224" s="215" t="s">
        <v>92</v>
      </c>
      <c r="AV224" s="13" t="s">
        <v>92</v>
      </c>
      <c r="AW224" s="13" t="s">
        <v>36</v>
      </c>
      <c r="AX224" s="13" t="s">
        <v>82</v>
      </c>
      <c r="AY224" s="215" t="s">
        <v>129</v>
      </c>
    </row>
    <row r="225" spans="1:65" s="13" customFormat="1" ht="11.25">
      <c r="B225" s="204"/>
      <c r="C225" s="205"/>
      <c r="D225" s="206" t="s">
        <v>140</v>
      </c>
      <c r="E225" s="207" t="s">
        <v>1</v>
      </c>
      <c r="F225" s="208" t="s">
        <v>450</v>
      </c>
      <c r="G225" s="205"/>
      <c r="H225" s="209">
        <v>1.08</v>
      </c>
      <c r="I225" s="210"/>
      <c r="J225" s="205"/>
      <c r="K225" s="205"/>
      <c r="L225" s="211"/>
      <c r="M225" s="212"/>
      <c r="N225" s="213"/>
      <c r="O225" s="213"/>
      <c r="P225" s="213"/>
      <c r="Q225" s="213"/>
      <c r="R225" s="213"/>
      <c r="S225" s="213"/>
      <c r="T225" s="214"/>
      <c r="AT225" s="215" t="s">
        <v>140</v>
      </c>
      <c r="AU225" s="215" t="s">
        <v>92</v>
      </c>
      <c r="AV225" s="13" t="s">
        <v>92</v>
      </c>
      <c r="AW225" s="13" t="s">
        <v>36</v>
      </c>
      <c r="AX225" s="13" t="s">
        <v>82</v>
      </c>
      <c r="AY225" s="215" t="s">
        <v>129</v>
      </c>
    </row>
    <row r="226" spans="1:65" s="13" customFormat="1" ht="11.25">
      <c r="B226" s="204"/>
      <c r="C226" s="205"/>
      <c r="D226" s="206" t="s">
        <v>140</v>
      </c>
      <c r="E226" s="207" t="s">
        <v>1</v>
      </c>
      <c r="F226" s="208" t="s">
        <v>451</v>
      </c>
      <c r="G226" s="205"/>
      <c r="H226" s="209">
        <v>3.78</v>
      </c>
      <c r="I226" s="210"/>
      <c r="J226" s="205"/>
      <c r="K226" s="205"/>
      <c r="L226" s="211"/>
      <c r="M226" s="212"/>
      <c r="N226" s="213"/>
      <c r="O226" s="213"/>
      <c r="P226" s="213"/>
      <c r="Q226" s="213"/>
      <c r="R226" s="213"/>
      <c r="S226" s="213"/>
      <c r="T226" s="214"/>
      <c r="AT226" s="215" t="s">
        <v>140</v>
      </c>
      <c r="AU226" s="215" t="s">
        <v>92</v>
      </c>
      <c r="AV226" s="13" t="s">
        <v>92</v>
      </c>
      <c r="AW226" s="13" t="s">
        <v>36</v>
      </c>
      <c r="AX226" s="13" t="s">
        <v>82</v>
      </c>
      <c r="AY226" s="215" t="s">
        <v>129</v>
      </c>
    </row>
    <row r="227" spans="1:65" s="14" customFormat="1" ht="11.25">
      <c r="B227" s="216"/>
      <c r="C227" s="217"/>
      <c r="D227" s="206" t="s">
        <v>140</v>
      </c>
      <c r="E227" s="218" t="s">
        <v>1</v>
      </c>
      <c r="F227" s="219" t="s">
        <v>170</v>
      </c>
      <c r="G227" s="217"/>
      <c r="H227" s="220">
        <v>126.36</v>
      </c>
      <c r="I227" s="221"/>
      <c r="J227" s="217"/>
      <c r="K227" s="217"/>
      <c r="L227" s="222"/>
      <c r="M227" s="223"/>
      <c r="N227" s="224"/>
      <c r="O227" s="224"/>
      <c r="P227" s="224"/>
      <c r="Q227" s="224"/>
      <c r="R227" s="224"/>
      <c r="S227" s="224"/>
      <c r="T227" s="225"/>
      <c r="AT227" s="226" t="s">
        <v>140</v>
      </c>
      <c r="AU227" s="226" t="s">
        <v>92</v>
      </c>
      <c r="AV227" s="14" t="s">
        <v>136</v>
      </c>
      <c r="AW227" s="14" t="s">
        <v>36</v>
      </c>
      <c r="AX227" s="14" t="s">
        <v>90</v>
      </c>
      <c r="AY227" s="226" t="s">
        <v>129</v>
      </c>
    </row>
    <row r="228" spans="1:65" s="12" customFormat="1" ht="22.9" customHeight="1">
      <c r="B228" s="169"/>
      <c r="C228" s="170"/>
      <c r="D228" s="171" t="s">
        <v>81</v>
      </c>
      <c r="E228" s="183" t="s">
        <v>92</v>
      </c>
      <c r="F228" s="183" t="s">
        <v>452</v>
      </c>
      <c r="G228" s="170"/>
      <c r="H228" s="170"/>
      <c r="I228" s="173"/>
      <c r="J228" s="184">
        <f>BK228</f>
        <v>0</v>
      </c>
      <c r="K228" s="170"/>
      <c r="L228" s="175"/>
      <c r="M228" s="176"/>
      <c r="N228" s="177"/>
      <c r="O228" s="177"/>
      <c r="P228" s="178">
        <f>SUM(P229:P235)</f>
        <v>0</v>
      </c>
      <c r="Q228" s="177"/>
      <c r="R228" s="178">
        <f>SUM(R229:R235)</f>
        <v>962.06602999999996</v>
      </c>
      <c r="S228" s="177"/>
      <c r="T228" s="179">
        <f>SUM(T229:T235)</f>
        <v>0</v>
      </c>
      <c r="AR228" s="180" t="s">
        <v>90</v>
      </c>
      <c r="AT228" s="181" t="s">
        <v>81</v>
      </c>
      <c r="AU228" s="181" t="s">
        <v>90</v>
      </c>
      <c r="AY228" s="180" t="s">
        <v>129</v>
      </c>
      <c r="BK228" s="182">
        <f>SUM(BK229:BK235)</f>
        <v>0</v>
      </c>
    </row>
    <row r="229" spans="1:65" s="2" customFormat="1" ht="16.5" customHeight="1">
      <c r="A229" s="33"/>
      <c r="B229" s="34"/>
      <c r="C229" s="185" t="s">
        <v>284</v>
      </c>
      <c r="D229" s="186" t="s">
        <v>131</v>
      </c>
      <c r="E229" s="187" t="s">
        <v>453</v>
      </c>
      <c r="F229" s="188" t="s">
        <v>454</v>
      </c>
      <c r="G229" s="189" t="s">
        <v>174</v>
      </c>
      <c r="H229" s="190">
        <v>590</v>
      </c>
      <c r="I229" s="191"/>
      <c r="J229" s="192">
        <f>ROUND(I229*H229,2)</f>
        <v>0</v>
      </c>
      <c r="K229" s="188" t="s">
        <v>382</v>
      </c>
      <c r="L229" s="38"/>
      <c r="M229" s="193" t="s">
        <v>1</v>
      </c>
      <c r="N229" s="194" t="s">
        <v>47</v>
      </c>
      <c r="O229" s="70"/>
      <c r="P229" s="195">
        <f>O229*H229</f>
        <v>0</v>
      </c>
      <c r="Q229" s="195">
        <v>1.63</v>
      </c>
      <c r="R229" s="195">
        <f>Q229*H229</f>
        <v>961.69999999999993</v>
      </c>
      <c r="S229" s="195">
        <v>0</v>
      </c>
      <c r="T229" s="196">
        <f>S229*H229</f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197" t="s">
        <v>136</v>
      </c>
      <c r="AT229" s="197" t="s">
        <v>131</v>
      </c>
      <c r="AU229" s="197" t="s">
        <v>92</v>
      </c>
      <c r="AY229" s="16" t="s">
        <v>129</v>
      </c>
      <c r="BE229" s="198">
        <f>IF(N229="základní",J229,0)</f>
        <v>0</v>
      </c>
      <c r="BF229" s="198">
        <f>IF(N229="snížená",J229,0)</f>
        <v>0</v>
      </c>
      <c r="BG229" s="198">
        <f>IF(N229="zákl. přenesená",J229,0)</f>
        <v>0</v>
      </c>
      <c r="BH229" s="198">
        <f>IF(N229="sníž. přenesená",J229,0)</f>
        <v>0</v>
      </c>
      <c r="BI229" s="198">
        <f>IF(N229="nulová",J229,0)</f>
        <v>0</v>
      </c>
      <c r="BJ229" s="16" t="s">
        <v>90</v>
      </c>
      <c r="BK229" s="198">
        <f>ROUND(I229*H229,2)</f>
        <v>0</v>
      </c>
      <c r="BL229" s="16" t="s">
        <v>136</v>
      </c>
      <c r="BM229" s="197" t="s">
        <v>455</v>
      </c>
    </row>
    <row r="230" spans="1:65" s="13" customFormat="1" ht="11.25">
      <c r="B230" s="204"/>
      <c r="C230" s="205"/>
      <c r="D230" s="206" t="s">
        <v>140</v>
      </c>
      <c r="E230" s="207" t="s">
        <v>1</v>
      </c>
      <c r="F230" s="208" t="s">
        <v>456</v>
      </c>
      <c r="G230" s="205"/>
      <c r="H230" s="209">
        <v>590</v>
      </c>
      <c r="I230" s="210"/>
      <c r="J230" s="205"/>
      <c r="K230" s="205"/>
      <c r="L230" s="211"/>
      <c r="M230" s="212"/>
      <c r="N230" s="213"/>
      <c r="O230" s="213"/>
      <c r="P230" s="213"/>
      <c r="Q230" s="213"/>
      <c r="R230" s="213"/>
      <c r="S230" s="213"/>
      <c r="T230" s="214"/>
      <c r="AT230" s="215" t="s">
        <v>140</v>
      </c>
      <c r="AU230" s="215" t="s">
        <v>92</v>
      </c>
      <c r="AV230" s="13" t="s">
        <v>92</v>
      </c>
      <c r="AW230" s="13" t="s">
        <v>36</v>
      </c>
      <c r="AX230" s="13" t="s">
        <v>90</v>
      </c>
      <c r="AY230" s="215" t="s">
        <v>129</v>
      </c>
    </row>
    <row r="231" spans="1:65" s="2" customFormat="1" ht="16.5" customHeight="1">
      <c r="A231" s="33"/>
      <c r="B231" s="34"/>
      <c r="C231" s="185" t="s">
        <v>289</v>
      </c>
      <c r="D231" s="186" t="s">
        <v>131</v>
      </c>
      <c r="E231" s="187" t="s">
        <v>457</v>
      </c>
      <c r="F231" s="188" t="s">
        <v>458</v>
      </c>
      <c r="G231" s="189" t="s">
        <v>134</v>
      </c>
      <c r="H231" s="190">
        <v>581</v>
      </c>
      <c r="I231" s="191"/>
      <c r="J231" s="192">
        <f>ROUND(I231*H231,2)</f>
        <v>0</v>
      </c>
      <c r="K231" s="188" t="s">
        <v>135</v>
      </c>
      <c r="L231" s="38"/>
      <c r="M231" s="193" t="s">
        <v>1</v>
      </c>
      <c r="N231" s="194" t="s">
        <v>47</v>
      </c>
      <c r="O231" s="70"/>
      <c r="P231" s="195">
        <f>O231*H231</f>
        <v>0</v>
      </c>
      <c r="Q231" s="195">
        <v>2.7E-4</v>
      </c>
      <c r="R231" s="195">
        <f>Q231*H231</f>
        <v>0.15687000000000001</v>
      </c>
      <c r="S231" s="195">
        <v>0</v>
      </c>
      <c r="T231" s="196">
        <f>S231*H231</f>
        <v>0</v>
      </c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R231" s="197" t="s">
        <v>136</v>
      </c>
      <c r="AT231" s="197" t="s">
        <v>131</v>
      </c>
      <c r="AU231" s="197" t="s">
        <v>92</v>
      </c>
      <c r="AY231" s="16" t="s">
        <v>129</v>
      </c>
      <c r="BE231" s="198">
        <f>IF(N231="základní",J231,0)</f>
        <v>0</v>
      </c>
      <c r="BF231" s="198">
        <f>IF(N231="snížená",J231,0)</f>
        <v>0</v>
      </c>
      <c r="BG231" s="198">
        <f>IF(N231="zákl. přenesená",J231,0)</f>
        <v>0</v>
      </c>
      <c r="BH231" s="198">
        <f>IF(N231="sníž. přenesená",J231,0)</f>
        <v>0</v>
      </c>
      <c r="BI231" s="198">
        <f>IF(N231="nulová",J231,0)</f>
        <v>0</v>
      </c>
      <c r="BJ231" s="16" t="s">
        <v>90</v>
      </c>
      <c r="BK231" s="198">
        <f>ROUND(I231*H231,2)</f>
        <v>0</v>
      </c>
      <c r="BL231" s="16" t="s">
        <v>136</v>
      </c>
      <c r="BM231" s="197" t="s">
        <v>459</v>
      </c>
    </row>
    <row r="232" spans="1:65" s="2" customFormat="1" ht="11.25">
      <c r="A232" s="33"/>
      <c r="B232" s="34"/>
      <c r="C232" s="35"/>
      <c r="D232" s="199" t="s">
        <v>138</v>
      </c>
      <c r="E232" s="35"/>
      <c r="F232" s="200" t="s">
        <v>460</v>
      </c>
      <c r="G232" s="35"/>
      <c r="H232" s="35"/>
      <c r="I232" s="201"/>
      <c r="J232" s="35"/>
      <c r="K232" s="35"/>
      <c r="L232" s="38"/>
      <c r="M232" s="202"/>
      <c r="N232" s="203"/>
      <c r="O232" s="70"/>
      <c r="P232" s="70"/>
      <c r="Q232" s="70"/>
      <c r="R232" s="70"/>
      <c r="S232" s="70"/>
      <c r="T232" s="71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T232" s="16" t="s">
        <v>138</v>
      </c>
      <c r="AU232" s="16" t="s">
        <v>92</v>
      </c>
    </row>
    <row r="233" spans="1:65" s="13" customFormat="1" ht="11.25">
      <c r="B233" s="204"/>
      <c r="C233" s="205"/>
      <c r="D233" s="206" t="s">
        <v>140</v>
      </c>
      <c r="E233" s="207" t="s">
        <v>1</v>
      </c>
      <c r="F233" s="208" t="s">
        <v>461</v>
      </c>
      <c r="G233" s="205"/>
      <c r="H233" s="209">
        <v>581</v>
      </c>
      <c r="I233" s="210"/>
      <c r="J233" s="205"/>
      <c r="K233" s="205"/>
      <c r="L233" s="211"/>
      <c r="M233" s="212"/>
      <c r="N233" s="213"/>
      <c r="O233" s="213"/>
      <c r="P233" s="213"/>
      <c r="Q233" s="213"/>
      <c r="R233" s="213"/>
      <c r="S233" s="213"/>
      <c r="T233" s="214"/>
      <c r="AT233" s="215" t="s">
        <v>140</v>
      </c>
      <c r="AU233" s="215" t="s">
        <v>92</v>
      </c>
      <c r="AV233" s="13" t="s">
        <v>92</v>
      </c>
      <c r="AW233" s="13" t="s">
        <v>36</v>
      </c>
      <c r="AX233" s="13" t="s">
        <v>90</v>
      </c>
      <c r="AY233" s="215" t="s">
        <v>129</v>
      </c>
    </row>
    <row r="234" spans="1:65" s="2" customFormat="1" ht="16.5" customHeight="1">
      <c r="A234" s="33"/>
      <c r="B234" s="34"/>
      <c r="C234" s="230" t="s">
        <v>298</v>
      </c>
      <c r="D234" s="231" t="s">
        <v>331</v>
      </c>
      <c r="E234" s="232" t="s">
        <v>462</v>
      </c>
      <c r="F234" s="233" t="s">
        <v>463</v>
      </c>
      <c r="G234" s="234" t="s">
        <v>134</v>
      </c>
      <c r="H234" s="235">
        <v>697.2</v>
      </c>
      <c r="I234" s="236"/>
      <c r="J234" s="237">
        <f>ROUND(I234*H234,2)</f>
        <v>0</v>
      </c>
      <c r="K234" s="233" t="s">
        <v>135</v>
      </c>
      <c r="L234" s="238"/>
      <c r="M234" s="239" t="s">
        <v>1</v>
      </c>
      <c r="N234" s="240" t="s">
        <v>47</v>
      </c>
      <c r="O234" s="70"/>
      <c r="P234" s="195">
        <f>O234*H234</f>
        <v>0</v>
      </c>
      <c r="Q234" s="195">
        <v>2.9999999999999997E-4</v>
      </c>
      <c r="R234" s="195">
        <f>Q234*H234</f>
        <v>0.20915999999999998</v>
      </c>
      <c r="S234" s="195">
        <v>0</v>
      </c>
      <c r="T234" s="196">
        <f>S234*H234</f>
        <v>0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R234" s="197" t="s">
        <v>180</v>
      </c>
      <c r="AT234" s="197" t="s">
        <v>331</v>
      </c>
      <c r="AU234" s="197" t="s">
        <v>92</v>
      </c>
      <c r="AY234" s="16" t="s">
        <v>129</v>
      </c>
      <c r="BE234" s="198">
        <f>IF(N234="základní",J234,0)</f>
        <v>0</v>
      </c>
      <c r="BF234" s="198">
        <f>IF(N234="snížená",J234,0)</f>
        <v>0</v>
      </c>
      <c r="BG234" s="198">
        <f>IF(N234="zákl. přenesená",J234,0)</f>
        <v>0</v>
      </c>
      <c r="BH234" s="198">
        <f>IF(N234="sníž. přenesená",J234,0)</f>
        <v>0</v>
      </c>
      <c r="BI234" s="198">
        <f>IF(N234="nulová",J234,0)</f>
        <v>0</v>
      </c>
      <c r="BJ234" s="16" t="s">
        <v>90</v>
      </c>
      <c r="BK234" s="198">
        <f>ROUND(I234*H234,2)</f>
        <v>0</v>
      </c>
      <c r="BL234" s="16" t="s">
        <v>136</v>
      </c>
      <c r="BM234" s="197" t="s">
        <v>464</v>
      </c>
    </row>
    <row r="235" spans="1:65" s="13" customFormat="1" ht="11.25">
      <c r="B235" s="204"/>
      <c r="C235" s="205"/>
      <c r="D235" s="206" t="s">
        <v>140</v>
      </c>
      <c r="E235" s="207" t="s">
        <v>1</v>
      </c>
      <c r="F235" s="208" t="s">
        <v>465</v>
      </c>
      <c r="G235" s="205"/>
      <c r="H235" s="209">
        <v>697.2</v>
      </c>
      <c r="I235" s="210"/>
      <c r="J235" s="205"/>
      <c r="K235" s="205"/>
      <c r="L235" s="211"/>
      <c r="M235" s="212"/>
      <c r="N235" s="213"/>
      <c r="O235" s="213"/>
      <c r="P235" s="213"/>
      <c r="Q235" s="213"/>
      <c r="R235" s="213"/>
      <c r="S235" s="213"/>
      <c r="T235" s="214"/>
      <c r="AT235" s="215" t="s">
        <v>140</v>
      </c>
      <c r="AU235" s="215" t="s">
        <v>92</v>
      </c>
      <c r="AV235" s="13" t="s">
        <v>92</v>
      </c>
      <c r="AW235" s="13" t="s">
        <v>36</v>
      </c>
      <c r="AX235" s="13" t="s">
        <v>90</v>
      </c>
      <c r="AY235" s="215" t="s">
        <v>129</v>
      </c>
    </row>
    <row r="236" spans="1:65" s="12" customFormat="1" ht="22.9" customHeight="1">
      <c r="B236" s="169"/>
      <c r="C236" s="170"/>
      <c r="D236" s="171" t="s">
        <v>81</v>
      </c>
      <c r="E236" s="183" t="s">
        <v>148</v>
      </c>
      <c r="F236" s="183" t="s">
        <v>466</v>
      </c>
      <c r="G236" s="170"/>
      <c r="H236" s="170"/>
      <c r="I236" s="173"/>
      <c r="J236" s="184">
        <f>BK236</f>
        <v>0</v>
      </c>
      <c r="K236" s="170"/>
      <c r="L236" s="175"/>
      <c r="M236" s="176"/>
      <c r="N236" s="177"/>
      <c r="O236" s="177"/>
      <c r="P236" s="178">
        <f>SUM(P237:P241)</f>
        <v>0</v>
      </c>
      <c r="Q236" s="177"/>
      <c r="R236" s="178">
        <f>SUM(R237:R241)</f>
        <v>14.982839999999999</v>
      </c>
      <c r="S236" s="177"/>
      <c r="T236" s="179">
        <f>SUM(T237:T241)</f>
        <v>0</v>
      </c>
      <c r="AR236" s="180" t="s">
        <v>90</v>
      </c>
      <c r="AT236" s="181" t="s">
        <v>81</v>
      </c>
      <c r="AU236" s="181" t="s">
        <v>90</v>
      </c>
      <c r="AY236" s="180" t="s">
        <v>129</v>
      </c>
      <c r="BK236" s="182">
        <f>SUM(BK237:BK241)</f>
        <v>0</v>
      </c>
    </row>
    <row r="237" spans="1:65" s="2" customFormat="1" ht="16.5" customHeight="1">
      <c r="A237" s="33"/>
      <c r="B237" s="34"/>
      <c r="C237" s="185" t="s">
        <v>305</v>
      </c>
      <c r="D237" s="186" t="s">
        <v>131</v>
      </c>
      <c r="E237" s="187" t="s">
        <v>467</v>
      </c>
      <c r="F237" s="188" t="s">
        <v>468</v>
      </c>
      <c r="G237" s="189" t="s">
        <v>469</v>
      </c>
      <c r="H237" s="190">
        <v>27</v>
      </c>
      <c r="I237" s="191"/>
      <c r="J237" s="192">
        <f>ROUND(I237*H237,2)</f>
        <v>0</v>
      </c>
      <c r="K237" s="188" t="s">
        <v>135</v>
      </c>
      <c r="L237" s="38"/>
      <c r="M237" s="193" t="s">
        <v>1</v>
      </c>
      <c r="N237" s="194" t="s">
        <v>47</v>
      </c>
      <c r="O237" s="70"/>
      <c r="P237" s="195">
        <f>O237*H237</f>
        <v>0</v>
      </c>
      <c r="Q237" s="195">
        <v>0.24127000000000001</v>
      </c>
      <c r="R237" s="195">
        <f>Q237*H237</f>
        <v>6.5142899999999999</v>
      </c>
      <c r="S237" s="195">
        <v>0</v>
      </c>
      <c r="T237" s="196">
        <f>S237*H237</f>
        <v>0</v>
      </c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R237" s="197" t="s">
        <v>136</v>
      </c>
      <c r="AT237" s="197" t="s">
        <v>131</v>
      </c>
      <c r="AU237" s="197" t="s">
        <v>92</v>
      </c>
      <c r="AY237" s="16" t="s">
        <v>129</v>
      </c>
      <c r="BE237" s="198">
        <f>IF(N237="základní",J237,0)</f>
        <v>0</v>
      </c>
      <c r="BF237" s="198">
        <f>IF(N237="snížená",J237,0)</f>
        <v>0</v>
      </c>
      <c r="BG237" s="198">
        <f>IF(N237="zákl. přenesená",J237,0)</f>
        <v>0</v>
      </c>
      <c r="BH237" s="198">
        <f>IF(N237="sníž. přenesená",J237,0)</f>
        <v>0</v>
      </c>
      <c r="BI237" s="198">
        <f>IF(N237="nulová",J237,0)</f>
        <v>0</v>
      </c>
      <c r="BJ237" s="16" t="s">
        <v>90</v>
      </c>
      <c r="BK237" s="198">
        <f>ROUND(I237*H237,2)</f>
        <v>0</v>
      </c>
      <c r="BL237" s="16" t="s">
        <v>136</v>
      </c>
      <c r="BM237" s="197" t="s">
        <v>470</v>
      </c>
    </row>
    <row r="238" spans="1:65" s="2" customFormat="1" ht="11.25">
      <c r="A238" s="33"/>
      <c r="B238" s="34"/>
      <c r="C238" s="35"/>
      <c r="D238" s="199" t="s">
        <v>138</v>
      </c>
      <c r="E238" s="35"/>
      <c r="F238" s="200" t="s">
        <v>471</v>
      </c>
      <c r="G238" s="35"/>
      <c r="H238" s="35"/>
      <c r="I238" s="201"/>
      <c r="J238" s="35"/>
      <c r="K238" s="35"/>
      <c r="L238" s="38"/>
      <c r="M238" s="202"/>
      <c r="N238" s="203"/>
      <c r="O238" s="70"/>
      <c r="P238" s="70"/>
      <c r="Q238" s="70"/>
      <c r="R238" s="70"/>
      <c r="S238" s="70"/>
      <c r="T238" s="71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T238" s="16" t="s">
        <v>138</v>
      </c>
      <c r="AU238" s="16" t="s">
        <v>92</v>
      </c>
    </row>
    <row r="239" spans="1:65" s="13" customFormat="1" ht="11.25">
      <c r="B239" s="204"/>
      <c r="C239" s="205"/>
      <c r="D239" s="206" t="s">
        <v>140</v>
      </c>
      <c r="E239" s="207" t="s">
        <v>1</v>
      </c>
      <c r="F239" s="208" t="s">
        <v>472</v>
      </c>
      <c r="G239" s="205"/>
      <c r="H239" s="209">
        <v>27</v>
      </c>
      <c r="I239" s="210"/>
      <c r="J239" s="205"/>
      <c r="K239" s="205"/>
      <c r="L239" s="211"/>
      <c r="M239" s="212"/>
      <c r="N239" s="213"/>
      <c r="O239" s="213"/>
      <c r="P239" s="213"/>
      <c r="Q239" s="213"/>
      <c r="R239" s="213"/>
      <c r="S239" s="213"/>
      <c r="T239" s="214"/>
      <c r="AT239" s="215" t="s">
        <v>140</v>
      </c>
      <c r="AU239" s="215" t="s">
        <v>92</v>
      </c>
      <c r="AV239" s="13" t="s">
        <v>92</v>
      </c>
      <c r="AW239" s="13" t="s">
        <v>36</v>
      </c>
      <c r="AX239" s="13" t="s">
        <v>90</v>
      </c>
      <c r="AY239" s="215" t="s">
        <v>129</v>
      </c>
    </row>
    <row r="240" spans="1:65" s="2" customFormat="1" ht="16.5" customHeight="1">
      <c r="A240" s="33"/>
      <c r="B240" s="34"/>
      <c r="C240" s="230" t="s">
        <v>473</v>
      </c>
      <c r="D240" s="231" t="s">
        <v>331</v>
      </c>
      <c r="E240" s="232" t="s">
        <v>474</v>
      </c>
      <c r="F240" s="233" t="s">
        <v>475</v>
      </c>
      <c r="G240" s="234" t="s">
        <v>144</v>
      </c>
      <c r="H240" s="235">
        <v>137.69999999999999</v>
      </c>
      <c r="I240" s="236"/>
      <c r="J240" s="237">
        <f>ROUND(I240*H240,2)</f>
        <v>0</v>
      </c>
      <c r="K240" s="233" t="s">
        <v>135</v>
      </c>
      <c r="L240" s="238"/>
      <c r="M240" s="239" t="s">
        <v>1</v>
      </c>
      <c r="N240" s="240" t="s">
        <v>47</v>
      </c>
      <c r="O240" s="70"/>
      <c r="P240" s="195">
        <f>O240*H240</f>
        <v>0</v>
      </c>
      <c r="Q240" s="195">
        <v>6.1499999999999999E-2</v>
      </c>
      <c r="R240" s="195">
        <f>Q240*H240</f>
        <v>8.4685499999999987</v>
      </c>
      <c r="S240" s="195">
        <v>0</v>
      </c>
      <c r="T240" s="196">
        <f>S240*H240</f>
        <v>0</v>
      </c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R240" s="197" t="s">
        <v>180</v>
      </c>
      <c r="AT240" s="197" t="s">
        <v>331</v>
      </c>
      <c r="AU240" s="197" t="s">
        <v>92</v>
      </c>
      <c r="AY240" s="16" t="s">
        <v>129</v>
      </c>
      <c r="BE240" s="198">
        <f>IF(N240="základní",J240,0)</f>
        <v>0</v>
      </c>
      <c r="BF240" s="198">
        <f>IF(N240="snížená",J240,0)</f>
        <v>0</v>
      </c>
      <c r="BG240" s="198">
        <f>IF(N240="zákl. přenesená",J240,0)</f>
        <v>0</v>
      </c>
      <c r="BH240" s="198">
        <f>IF(N240="sníž. přenesená",J240,0)</f>
        <v>0</v>
      </c>
      <c r="BI240" s="198">
        <f>IF(N240="nulová",J240,0)</f>
        <v>0</v>
      </c>
      <c r="BJ240" s="16" t="s">
        <v>90</v>
      </c>
      <c r="BK240" s="198">
        <f>ROUND(I240*H240,2)</f>
        <v>0</v>
      </c>
      <c r="BL240" s="16" t="s">
        <v>136</v>
      </c>
      <c r="BM240" s="197" t="s">
        <v>476</v>
      </c>
    </row>
    <row r="241" spans="1:65" s="13" customFormat="1" ht="11.25">
      <c r="B241" s="204"/>
      <c r="C241" s="205"/>
      <c r="D241" s="206" t="s">
        <v>140</v>
      </c>
      <c r="E241" s="207" t="s">
        <v>1</v>
      </c>
      <c r="F241" s="208" t="s">
        <v>477</v>
      </c>
      <c r="G241" s="205"/>
      <c r="H241" s="209">
        <v>137.69999999999999</v>
      </c>
      <c r="I241" s="210"/>
      <c r="J241" s="205"/>
      <c r="K241" s="205"/>
      <c r="L241" s="211"/>
      <c r="M241" s="212"/>
      <c r="N241" s="213"/>
      <c r="O241" s="213"/>
      <c r="P241" s="213"/>
      <c r="Q241" s="213"/>
      <c r="R241" s="213"/>
      <c r="S241" s="213"/>
      <c r="T241" s="214"/>
      <c r="AT241" s="215" t="s">
        <v>140</v>
      </c>
      <c r="AU241" s="215" t="s">
        <v>92</v>
      </c>
      <c r="AV241" s="13" t="s">
        <v>92</v>
      </c>
      <c r="AW241" s="13" t="s">
        <v>36</v>
      </c>
      <c r="AX241" s="13" t="s">
        <v>90</v>
      </c>
      <c r="AY241" s="215" t="s">
        <v>129</v>
      </c>
    </row>
    <row r="242" spans="1:65" s="12" customFormat="1" ht="22.9" customHeight="1">
      <c r="B242" s="169"/>
      <c r="C242" s="170"/>
      <c r="D242" s="171" t="s">
        <v>81</v>
      </c>
      <c r="E242" s="183" t="s">
        <v>158</v>
      </c>
      <c r="F242" s="183" t="s">
        <v>478</v>
      </c>
      <c r="G242" s="170"/>
      <c r="H242" s="170"/>
      <c r="I242" s="173"/>
      <c r="J242" s="184">
        <f>BK242</f>
        <v>0</v>
      </c>
      <c r="K242" s="170"/>
      <c r="L242" s="175"/>
      <c r="M242" s="176"/>
      <c r="N242" s="177"/>
      <c r="O242" s="177"/>
      <c r="P242" s="178">
        <f>SUM(P243:P288)</f>
        <v>0</v>
      </c>
      <c r="Q242" s="177"/>
      <c r="R242" s="178">
        <f>SUM(R243:R288)</f>
        <v>1265.325738</v>
      </c>
      <c r="S242" s="177"/>
      <c r="T242" s="179">
        <f>SUM(T243:T288)</f>
        <v>0</v>
      </c>
      <c r="AR242" s="180" t="s">
        <v>90</v>
      </c>
      <c r="AT242" s="181" t="s">
        <v>81</v>
      </c>
      <c r="AU242" s="181" t="s">
        <v>90</v>
      </c>
      <c r="AY242" s="180" t="s">
        <v>129</v>
      </c>
      <c r="BK242" s="182">
        <f>SUM(BK243:BK288)</f>
        <v>0</v>
      </c>
    </row>
    <row r="243" spans="1:65" s="2" customFormat="1" ht="24.2" customHeight="1">
      <c r="A243" s="33"/>
      <c r="B243" s="34"/>
      <c r="C243" s="185" t="s">
        <v>479</v>
      </c>
      <c r="D243" s="186" t="s">
        <v>131</v>
      </c>
      <c r="E243" s="187" t="s">
        <v>480</v>
      </c>
      <c r="F243" s="188" t="s">
        <v>481</v>
      </c>
      <c r="G243" s="189" t="s">
        <v>134</v>
      </c>
      <c r="H243" s="190">
        <v>900</v>
      </c>
      <c r="I243" s="191"/>
      <c r="J243" s="192">
        <f>ROUND(I243*H243,2)</f>
        <v>0</v>
      </c>
      <c r="K243" s="188" t="s">
        <v>135</v>
      </c>
      <c r="L243" s="38"/>
      <c r="M243" s="193" t="s">
        <v>1</v>
      </c>
      <c r="N243" s="194" t="s">
        <v>47</v>
      </c>
      <c r="O243" s="70"/>
      <c r="P243" s="195">
        <f>O243*H243</f>
        <v>0</v>
      </c>
      <c r="Q243" s="195">
        <v>0</v>
      </c>
      <c r="R243" s="195">
        <f>Q243*H243</f>
        <v>0</v>
      </c>
      <c r="S243" s="195">
        <v>0</v>
      </c>
      <c r="T243" s="196">
        <f>S243*H243</f>
        <v>0</v>
      </c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R243" s="197" t="s">
        <v>136</v>
      </c>
      <c r="AT243" s="197" t="s">
        <v>131</v>
      </c>
      <c r="AU243" s="197" t="s">
        <v>92</v>
      </c>
      <c r="AY243" s="16" t="s">
        <v>129</v>
      </c>
      <c r="BE243" s="198">
        <f>IF(N243="základní",J243,0)</f>
        <v>0</v>
      </c>
      <c r="BF243" s="198">
        <f>IF(N243="snížená",J243,0)</f>
        <v>0</v>
      </c>
      <c r="BG243" s="198">
        <f>IF(N243="zákl. přenesená",J243,0)</f>
        <v>0</v>
      </c>
      <c r="BH243" s="198">
        <f>IF(N243="sníž. přenesená",J243,0)</f>
        <v>0</v>
      </c>
      <c r="BI243" s="198">
        <f>IF(N243="nulová",J243,0)</f>
        <v>0</v>
      </c>
      <c r="BJ243" s="16" t="s">
        <v>90</v>
      </c>
      <c r="BK243" s="198">
        <f>ROUND(I243*H243,2)</f>
        <v>0</v>
      </c>
      <c r="BL243" s="16" t="s">
        <v>136</v>
      </c>
      <c r="BM243" s="197" t="s">
        <v>482</v>
      </c>
    </row>
    <row r="244" spans="1:65" s="2" customFormat="1" ht="11.25">
      <c r="A244" s="33"/>
      <c r="B244" s="34"/>
      <c r="C244" s="35"/>
      <c r="D244" s="199" t="s">
        <v>138</v>
      </c>
      <c r="E244" s="35"/>
      <c r="F244" s="200" t="s">
        <v>483</v>
      </c>
      <c r="G244" s="35"/>
      <c r="H244" s="35"/>
      <c r="I244" s="201"/>
      <c r="J244" s="35"/>
      <c r="K244" s="35"/>
      <c r="L244" s="38"/>
      <c r="M244" s="202"/>
      <c r="N244" s="203"/>
      <c r="O244" s="70"/>
      <c r="P244" s="70"/>
      <c r="Q244" s="70"/>
      <c r="R244" s="70"/>
      <c r="S244" s="70"/>
      <c r="T244" s="71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T244" s="16" t="s">
        <v>138</v>
      </c>
      <c r="AU244" s="16" t="s">
        <v>92</v>
      </c>
    </row>
    <row r="245" spans="1:65" s="13" customFormat="1" ht="11.25">
      <c r="B245" s="204"/>
      <c r="C245" s="205"/>
      <c r="D245" s="206" t="s">
        <v>140</v>
      </c>
      <c r="E245" s="207" t="s">
        <v>1</v>
      </c>
      <c r="F245" s="208" t="s">
        <v>484</v>
      </c>
      <c r="G245" s="205"/>
      <c r="H245" s="209">
        <v>900</v>
      </c>
      <c r="I245" s="210"/>
      <c r="J245" s="205"/>
      <c r="K245" s="205"/>
      <c r="L245" s="211"/>
      <c r="M245" s="212"/>
      <c r="N245" s="213"/>
      <c r="O245" s="213"/>
      <c r="P245" s="213"/>
      <c r="Q245" s="213"/>
      <c r="R245" s="213"/>
      <c r="S245" s="213"/>
      <c r="T245" s="214"/>
      <c r="AT245" s="215" t="s">
        <v>140</v>
      </c>
      <c r="AU245" s="215" t="s">
        <v>92</v>
      </c>
      <c r="AV245" s="13" t="s">
        <v>92</v>
      </c>
      <c r="AW245" s="13" t="s">
        <v>36</v>
      </c>
      <c r="AX245" s="13" t="s">
        <v>90</v>
      </c>
      <c r="AY245" s="215" t="s">
        <v>129</v>
      </c>
    </row>
    <row r="246" spans="1:65" s="2" customFormat="1" ht="16.5" customHeight="1">
      <c r="A246" s="33"/>
      <c r="B246" s="34"/>
      <c r="C246" s="230" t="s">
        <v>485</v>
      </c>
      <c r="D246" s="231" t="s">
        <v>331</v>
      </c>
      <c r="E246" s="232" t="s">
        <v>486</v>
      </c>
      <c r="F246" s="233" t="s">
        <v>487</v>
      </c>
      <c r="G246" s="234" t="s">
        <v>292</v>
      </c>
      <c r="H246" s="235">
        <v>16.2</v>
      </c>
      <c r="I246" s="236"/>
      <c r="J246" s="237">
        <f>ROUND(I246*H246,2)</f>
        <v>0</v>
      </c>
      <c r="K246" s="233" t="s">
        <v>135</v>
      </c>
      <c r="L246" s="238"/>
      <c r="M246" s="239" t="s">
        <v>1</v>
      </c>
      <c r="N246" s="240" t="s">
        <v>47</v>
      </c>
      <c r="O246" s="70"/>
      <c r="P246" s="195">
        <f>O246*H246</f>
        <v>0</v>
      </c>
      <c r="Q246" s="195">
        <v>1</v>
      </c>
      <c r="R246" s="195">
        <f>Q246*H246</f>
        <v>16.2</v>
      </c>
      <c r="S246" s="195">
        <v>0</v>
      </c>
      <c r="T246" s="196">
        <f>S246*H246</f>
        <v>0</v>
      </c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R246" s="197" t="s">
        <v>180</v>
      </c>
      <c r="AT246" s="197" t="s">
        <v>331</v>
      </c>
      <c r="AU246" s="197" t="s">
        <v>92</v>
      </c>
      <c r="AY246" s="16" t="s">
        <v>129</v>
      </c>
      <c r="BE246" s="198">
        <f>IF(N246="základní",J246,0)</f>
        <v>0</v>
      </c>
      <c r="BF246" s="198">
        <f>IF(N246="snížená",J246,0)</f>
        <v>0</v>
      </c>
      <c r="BG246" s="198">
        <f>IF(N246="zákl. přenesená",J246,0)</f>
        <v>0</v>
      </c>
      <c r="BH246" s="198">
        <f>IF(N246="sníž. přenesená",J246,0)</f>
        <v>0</v>
      </c>
      <c r="BI246" s="198">
        <f>IF(N246="nulová",J246,0)</f>
        <v>0</v>
      </c>
      <c r="BJ246" s="16" t="s">
        <v>90</v>
      </c>
      <c r="BK246" s="198">
        <f>ROUND(I246*H246,2)</f>
        <v>0</v>
      </c>
      <c r="BL246" s="16" t="s">
        <v>136</v>
      </c>
      <c r="BM246" s="197" t="s">
        <v>488</v>
      </c>
    </row>
    <row r="247" spans="1:65" s="13" customFormat="1" ht="11.25">
      <c r="B247" s="204"/>
      <c r="C247" s="205"/>
      <c r="D247" s="206" t="s">
        <v>140</v>
      </c>
      <c r="E247" s="207" t="s">
        <v>1</v>
      </c>
      <c r="F247" s="208" t="s">
        <v>489</v>
      </c>
      <c r="G247" s="205"/>
      <c r="H247" s="209">
        <v>16.2</v>
      </c>
      <c r="I247" s="210"/>
      <c r="J247" s="205"/>
      <c r="K247" s="205"/>
      <c r="L247" s="211"/>
      <c r="M247" s="212"/>
      <c r="N247" s="213"/>
      <c r="O247" s="213"/>
      <c r="P247" s="213"/>
      <c r="Q247" s="213"/>
      <c r="R247" s="213"/>
      <c r="S247" s="213"/>
      <c r="T247" s="214"/>
      <c r="AT247" s="215" t="s">
        <v>140</v>
      </c>
      <c r="AU247" s="215" t="s">
        <v>92</v>
      </c>
      <c r="AV247" s="13" t="s">
        <v>92</v>
      </c>
      <c r="AW247" s="13" t="s">
        <v>36</v>
      </c>
      <c r="AX247" s="13" t="s">
        <v>90</v>
      </c>
      <c r="AY247" s="215" t="s">
        <v>129</v>
      </c>
    </row>
    <row r="248" spans="1:65" s="2" customFormat="1" ht="16.5" customHeight="1">
      <c r="A248" s="33"/>
      <c r="B248" s="34"/>
      <c r="C248" s="185" t="s">
        <v>490</v>
      </c>
      <c r="D248" s="186" t="s">
        <v>131</v>
      </c>
      <c r="E248" s="187" t="s">
        <v>491</v>
      </c>
      <c r="F248" s="188" t="s">
        <v>492</v>
      </c>
      <c r="G248" s="189" t="s">
        <v>134</v>
      </c>
      <c r="H248" s="190">
        <v>1465</v>
      </c>
      <c r="I248" s="191"/>
      <c r="J248" s="192">
        <f>ROUND(I248*H248,2)</f>
        <v>0</v>
      </c>
      <c r="K248" s="188" t="s">
        <v>135</v>
      </c>
      <c r="L248" s="38"/>
      <c r="M248" s="193" t="s">
        <v>1</v>
      </c>
      <c r="N248" s="194" t="s">
        <v>47</v>
      </c>
      <c r="O248" s="70"/>
      <c r="P248" s="195">
        <f>O248*H248</f>
        <v>0</v>
      </c>
      <c r="Q248" s="195">
        <v>0.34499999999999997</v>
      </c>
      <c r="R248" s="195">
        <f>Q248*H248</f>
        <v>505.42499999999995</v>
      </c>
      <c r="S248" s="195">
        <v>0</v>
      </c>
      <c r="T248" s="196">
        <f>S248*H248</f>
        <v>0</v>
      </c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R248" s="197" t="s">
        <v>136</v>
      </c>
      <c r="AT248" s="197" t="s">
        <v>131</v>
      </c>
      <c r="AU248" s="197" t="s">
        <v>92</v>
      </c>
      <c r="AY248" s="16" t="s">
        <v>129</v>
      </c>
      <c r="BE248" s="198">
        <f>IF(N248="základní",J248,0)</f>
        <v>0</v>
      </c>
      <c r="BF248" s="198">
        <f>IF(N248="snížená",J248,0)</f>
        <v>0</v>
      </c>
      <c r="BG248" s="198">
        <f>IF(N248="zákl. přenesená",J248,0)</f>
        <v>0</v>
      </c>
      <c r="BH248" s="198">
        <f>IF(N248="sníž. přenesená",J248,0)</f>
        <v>0</v>
      </c>
      <c r="BI248" s="198">
        <f>IF(N248="nulová",J248,0)</f>
        <v>0</v>
      </c>
      <c r="BJ248" s="16" t="s">
        <v>90</v>
      </c>
      <c r="BK248" s="198">
        <f>ROUND(I248*H248,2)</f>
        <v>0</v>
      </c>
      <c r="BL248" s="16" t="s">
        <v>136</v>
      </c>
      <c r="BM248" s="197" t="s">
        <v>493</v>
      </c>
    </row>
    <row r="249" spans="1:65" s="2" customFormat="1" ht="11.25">
      <c r="A249" s="33"/>
      <c r="B249" s="34"/>
      <c r="C249" s="35"/>
      <c r="D249" s="199" t="s">
        <v>138</v>
      </c>
      <c r="E249" s="35"/>
      <c r="F249" s="200" t="s">
        <v>494</v>
      </c>
      <c r="G249" s="35"/>
      <c r="H249" s="35"/>
      <c r="I249" s="201"/>
      <c r="J249" s="35"/>
      <c r="K249" s="35"/>
      <c r="L249" s="38"/>
      <c r="M249" s="202"/>
      <c r="N249" s="203"/>
      <c r="O249" s="70"/>
      <c r="P249" s="70"/>
      <c r="Q249" s="70"/>
      <c r="R249" s="70"/>
      <c r="S249" s="70"/>
      <c r="T249" s="71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T249" s="16" t="s">
        <v>138</v>
      </c>
      <c r="AU249" s="16" t="s">
        <v>92</v>
      </c>
    </row>
    <row r="250" spans="1:65" s="13" customFormat="1" ht="11.25">
      <c r="B250" s="204"/>
      <c r="C250" s="205"/>
      <c r="D250" s="206" t="s">
        <v>140</v>
      </c>
      <c r="E250" s="207" t="s">
        <v>1</v>
      </c>
      <c r="F250" s="208" t="s">
        <v>495</v>
      </c>
      <c r="G250" s="205"/>
      <c r="H250" s="209">
        <v>1465</v>
      </c>
      <c r="I250" s="210"/>
      <c r="J250" s="205"/>
      <c r="K250" s="205"/>
      <c r="L250" s="211"/>
      <c r="M250" s="212"/>
      <c r="N250" s="213"/>
      <c r="O250" s="213"/>
      <c r="P250" s="213"/>
      <c r="Q250" s="213"/>
      <c r="R250" s="213"/>
      <c r="S250" s="213"/>
      <c r="T250" s="214"/>
      <c r="AT250" s="215" t="s">
        <v>140</v>
      </c>
      <c r="AU250" s="215" t="s">
        <v>92</v>
      </c>
      <c r="AV250" s="13" t="s">
        <v>92</v>
      </c>
      <c r="AW250" s="13" t="s">
        <v>36</v>
      </c>
      <c r="AX250" s="13" t="s">
        <v>90</v>
      </c>
      <c r="AY250" s="215" t="s">
        <v>129</v>
      </c>
    </row>
    <row r="251" spans="1:65" s="2" customFormat="1" ht="16.5" customHeight="1">
      <c r="A251" s="33"/>
      <c r="B251" s="34"/>
      <c r="C251" s="185" t="s">
        <v>496</v>
      </c>
      <c r="D251" s="186" t="s">
        <v>131</v>
      </c>
      <c r="E251" s="187" t="s">
        <v>497</v>
      </c>
      <c r="F251" s="188" t="s">
        <v>498</v>
      </c>
      <c r="G251" s="189" t="s">
        <v>134</v>
      </c>
      <c r="H251" s="190">
        <v>615</v>
      </c>
      <c r="I251" s="191"/>
      <c r="J251" s="192">
        <f>ROUND(I251*H251,2)</f>
        <v>0</v>
      </c>
      <c r="K251" s="188" t="s">
        <v>135</v>
      </c>
      <c r="L251" s="38"/>
      <c r="M251" s="193" t="s">
        <v>1</v>
      </c>
      <c r="N251" s="194" t="s">
        <v>47</v>
      </c>
      <c r="O251" s="70"/>
      <c r="P251" s="195">
        <f>O251*H251</f>
        <v>0</v>
      </c>
      <c r="Q251" s="195">
        <v>0.57499999999999996</v>
      </c>
      <c r="R251" s="195">
        <f>Q251*H251</f>
        <v>353.625</v>
      </c>
      <c r="S251" s="195">
        <v>0</v>
      </c>
      <c r="T251" s="196">
        <f>S251*H251</f>
        <v>0</v>
      </c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R251" s="197" t="s">
        <v>136</v>
      </c>
      <c r="AT251" s="197" t="s">
        <v>131</v>
      </c>
      <c r="AU251" s="197" t="s">
        <v>92</v>
      </c>
      <c r="AY251" s="16" t="s">
        <v>129</v>
      </c>
      <c r="BE251" s="198">
        <f>IF(N251="základní",J251,0)</f>
        <v>0</v>
      </c>
      <c r="BF251" s="198">
        <f>IF(N251="snížená",J251,0)</f>
        <v>0</v>
      </c>
      <c r="BG251" s="198">
        <f>IF(N251="zákl. přenesená",J251,0)</f>
        <v>0</v>
      </c>
      <c r="BH251" s="198">
        <f>IF(N251="sníž. přenesená",J251,0)</f>
        <v>0</v>
      </c>
      <c r="BI251" s="198">
        <f>IF(N251="nulová",J251,0)</f>
        <v>0</v>
      </c>
      <c r="BJ251" s="16" t="s">
        <v>90</v>
      </c>
      <c r="BK251" s="198">
        <f>ROUND(I251*H251,2)</f>
        <v>0</v>
      </c>
      <c r="BL251" s="16" t="s">
        <v>136</v>
      </c>
      <c r="BM251" s="197" t="s">
        <v>499</v>
      </c>
    </row>
    <row r="252" spans="1:65" s="2" customFormat="1" ht="11.25">
      <c r="A252" s="33"/>
      <c r="B252" s="34"/>
      <c r="C252" s="35"/>
      <c r="D252" s="199" t="s">
        <v>138</v>
      </c>
      <c r="E252" s="35"/>
      <c r="F252" s="200" t="s">
        <v>500</v>
      </c>
      <c r="G252" s="35"/>
      <c r="H252" s="35"/>
      <c r="I252" s="201"/>
      <c r="J252" s="35"/>
      <c r="K252" s="35"/>
      <c r="L252" s="38"/>
      <c r="M252" s="202"/>
      <c r="N252" s="203"/>
      <c r="O252" s="70"/>
      <c r="P252" s="70"/>
      <c r="Q252" s="70"/>
      <c r="R252" s="70"/>
      <c r="S252" s="70"/>
      <c r="T252" s="71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T252" s="16" t="s">
        <v>138</v>
      </c>
      <c r="AU252" s="16" t="s">
        <v>92</v>
      </c>
    </row>
    <row r="253" spans="1:65" s="13" customFormat="1" ht="11.25">
      <c r="B253" s="204"/>
      <c r="C253" s="205"/>
      <c r="D253" s="206" t="s">
        <v>140</v>
      </c>
      <c r="E253" s="207" t="s">
        <v>1</v>
      </c>
      <c r="F253" s="208" t="s">
        <v>501</v>
      </c>
      <c r="G253" s="205"/>
      <c r="H253" s="209">
        <v>615</v>
      </c>
      <c r="I253" s="210"/>
      <c r="J253" s="205"/>
      <c r="K253" s="205"/>
      <c r="L253" s="211"/>
      <c r="M253" s="212"/>
      <c r="N253" s="213"/>
      <c r="O253" s="213"/>
      <c r="P253" s="213"/>
      <c r="Q253" s="213"/>
      <c r="R253" s="213"/>
      <c r="S253" s="213"/>
      <c r="T253" s="214"/>
      <c r="AT253" s="215" t="s">
        <v>140</v>
      </c>
      <c r="AU253" s="215" t="s">
        <v>92</v>
      </c>
      <c r="AV253" s="13" t="s">
        <v>92</v>
      </c>
      <c r="AW253" s="13" t="s">
        <v>36</v>
      </c>
      <c r="AX253" s="13" t="s">
        <v>90</v>
      </c>
      <c r="AY253" s="215" t="s">
        <v>129</v>
      </c>
    </row>
    <row r="254" spans="1:65" s="2" customFormat="1" ht="16.5" customHeight="1">
      <c r="A254" s="33"/>
      <c r="B254" s="34"/>
      <c r="C254" s="185" t="s">
        <v>502</v>
      </c>
      <c r="D254" s="186" t="s">
        <v>131</v>
      </c>
      <c r="E254" s="187" t="s">
        <v>503</v>
      </c>
      <c r="F254" s="188" t="s">
        <v>504</v>
      </c>
      <c r="G254" s="189" t="s">
        <v>134</v>
      </c>
      <c r="H254" s="190">
        <v>640</v>
      </c>
      <c r="I254" s="191"/>
      <c r="J254" s="192">
        <f>ROUND(I254*H254,2)</f>
        <v>0</v>
      </c>
      <c r="K254" s="188" t="s">
        <v>135</v>
      </c>
      <c r="L254" s="38"/>
      <c r="M254" s="193" t="s">
        <v>1</v>
      </c>
      <c r="N254" s="194" t="s">
        <v>47</v>
      </c>
      <c r="O254" s="70"/>
      <c r="P254" s="195">
        <f>O254*H254</f>
        <v>0</v>
      </c>
      <c r="Q254" s="195">
        <v>0.18462999999999999</v>
      </c>
      <c r="R254" s="195">
        <f>Q254*H254</f>
        <v>118.16319999999999</v>
      </c>
      <c r="S254" s="195">
        <v>0</v>
      </c>
      <c r="T254" s="196">
        <f>S254*H254</f>
        <v>0</v>
      </c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R254" s="197" t="s">
        <v>136</v>
      </c>
      <c r="AT254" s="197" t="s">
        <v>131</v>
      </c>
      <c r="AU254" s="197" t="s">
        <v>92</v>
      </c>
      <c r="AY254" s="16" t="s">
        <v>129</v>
      </c>
      <c r="BE254" s="198">
        <f>IF(N254="základní",J254,0)</f>
        <v>0</v>
      </c>
      <c r="BF254" s="198">
        <f>IF(N254="snížená",J254,0)</f>
        <v>0</v>
      </c>
      <c r="BG254" s="198">
        <f>IF(N254="zákl. přenesená",J254,0)</f>
        <v>0</v>
      </c>
      <c r="BH254" s="198">
        <f>IF(N254="sníž. přenesená",J254,0)</f>
        <v>0</v>
      </c>
      <c r="BI254" s="198">
        <f>IF(N254="nulová",J254,0)</f>
        <v>0</v>
      </c>
      <c r="BJ254" s="16" t="s">
        <v>90</v>
      </c>
      <c r="BK254" s="198">
        <f>ROUND(I254*H254,2)</f>
        <v>0</v>
      </c>
      <c r="BL254" s="16" t="s">
        <v>136</v>
      </c>
      <c r="BM254" s="197" t="s">
        <v>505</v>
      </c>
    </row>
    <row r="255" spans="1:65" s="2" customFormat="1" ht="11.25">
      <c r="A255" s="33"/>
      <c r="B255" s="34"/>
      <c r="C255" s="35"/>
      <c r="D255" s="199" t="s">
        <v>138</v>
      </c>
      <c r="E255" s="35"/>
      <c r="F255" s="200" t="s">
        <v>506</v>
      </c>
      <c r="G255" s="35"/>
      <c r="H255" s="35"/>
      <c r="I255" s="201"/>
      <c r="J255" s="35"/>
      <c r="K255" s="35"/>
      <c r="L255" s="38"/>
      <c r="M255" s="202"/>
      <c r="N255" s="203"/>
      <c r="O255" s="70"/>
      <c r="P255" s="70"/>
      <c r="Q255" s="70"/>
      <c r="R255" s="70"/>
      <c r="S255" s="70"/>
      <c r="T255" s="71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T255" s="16" t="s">
        <v>138</v>
      </c>
      <c r="AU255" s="16" t="s">
        <v>92</v>
      </c>
    </row>
    <row r="256" spans="1:65" s="13" customFormat="1" ht="11.25">
      <c r="B256" s="204"/>
      <c r="C256" s="205"/>
      <c r="D256" s="206" t="s">
        <v>140</v>
      </c>
      <c r="E256" s="207" t="s">
        <v>1</v>
      </c>
      <c r="F256" s="208" t="s">
        <v>507</v>
      </c>
      <c r="G256" s="205"/>
      <c r="H256" s="209">
        <v>640</v>
      </c>
      <c r="I256" s="210"/>
      <c r="J256" s="205"/>
      <c r="K256" s="205"/>
      <c r="L256" s="211"/>
      <c r="M256" s="212"/>
      <c r="N256" s="213"/>
      <c r="O256" s="213"/>
      <c r="P256" s="213"/>
      <c r="Q256" s="213"/>
      <c r="R256" s="213"/>
      <c r="S256" s="213"/>
      <c r="T256" s="214"/>
      <c r="AT256" s="215" t="s">
        <v>140</v>
      </c>
      <c r="AU256" s="215" t="s">
        <v>92</v>
      </c>
      <c r="AV256" s="13" t="s">
        <v>92</v>
      </c>
      <c r="AW256" s="13" t="s">
        <v>36</v>
      </c>
      <c r="AX256" s="13" t="s">
        <v>90</v>
      </c>
      <c r="AY256" s="215" t="s">
        <v>129</v>
      </c>
    </row>
    <row r="257" spans="1:65" s="2" customFormat="1" ht="16.5" customHeight="1">
      <c r="A257" s="33"/>
      <c r="B257" s="34"/>
      <c r="C257" s="185" t="s">
        <v>508</v>
      </c>
      <c r="D257" s="186" t="s">
        <v>131</v>
      </c>
      <c r="E257" s="187" t="s">
        <v>509</v>
      </c>
      <c r="F257" s="188" t="s">
        <v>510</v>
      </c>
      <c r="G257" s="189" t="s">
        <v>134</v>
      </c>
      <c r="H257" s="190">
        <v>640</v>
      </c>
      <c r="I257" s="191"/>
      <c r="J257" s="192">
        <f>ROUND(I257*H257,2)</f>
        <v>0</v>
      </c>
      <c r="K257" s="188" t="s">
        <v>135</v>
      </c>
      <c r="L257" s="38"/>
      <c r="M257" s="193" t="s">
        <v>1</v>
      </c>
      <c r="N257" s="194" t="s">
        <v>47</v>
      </c>
      <c r="O257" s="70"/>
      <c r="P257" s="195">
        <f>O257*H257</f>
        <v>0</v>
      </c>
      <c r="Q257" s="195">
        <v>5.6100000000000004E-3</v>
      </c>
      <c r="R257" s="195">
        <f>Q257*H257</f>
        <v>3.5904000000000003</v>
      </c>
      <c r="S257" s="195">
        <v>0</v>
      </c>
      <c r="T257" s="196">
        <f>S257*H257</f>
        <v>0</v>
      </c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R257" s="197" t="s">
        <v>136</v>
      </c>
      <c r="AT257" s="197" t="s">
        <v>131</v>
      </c>
      <c r="AU257" s="197" t="s">
        <v>92</v>
      </c>
      <c r="AY257" s="16" t="s">
        <v>129</v>
      </c>
      <c r="BE257" s="198">
        <f>IF(N257="základní",J257,0)</f>
        <v>0</v>
      </c>
      <c r="BF257" s="198">
        <f>IF(N257="snížená",J257,0)</f>
        <v>0</v>
      </c>
      <c r="BG257" s="198">
        <f>IF(N257="zákl. přenesená",J257,0)</f>
        <v>0</v>
      </c>
      <c r="BH257" s="198">
        <f>IF(N257="sníž. přenesená",J257,0)</f>
        <v>0</v>
      </c>
      <c r="BI257" s="198">
        <f>IF(N257="nulová",J257,0)</f>
        <v>0</v>
      </c>
      <c r="BJ257" s="16" t="s">
        <v>90</v>
      </c>
      <c r="BK257" s="198">
        <f>ROUND(I257*H257,2)</f>
        <v>0</v>
      </c>
      <c r="BL257" s="16" t="s">
        <v>136</v>
      </c>
      <c r="BM257" s="197" t="s">
        <v>511</v>
      </c>
    </row>
    <row r="258" spans="1:65" s="2" customFormat="1" ht="11.25">
      <c r="A258" s="33"/>
      <c r="B258" s="34"/>
      <c r="C258" s="35"/>
      <c r="D258" s="199" t="s">
        <v>138</v>
      </c>
      <c r="E258" s="35"/>
      <c r="F258" s="200" t="s">
        <v>512</v>
      </c>
      <c r="G258" s="35"/>
      <c r="H258" s="35"/>
      <c r="I258" s="201"/>
      <c r="J258" s="35"/>
      <c r="K258" s="35"/>
      <c r="L258" s="38"/>
      <c r="M258" s="202"/>
      <c r="N258" s="203"/>
      <c r="O258" s="70"/>
      <c r="P258" s="70"/>
      <c r="Q258" s="70"/>
      <c r="R258" s="70"/>
      <c r="S258" s="70"/>
      <c r="T258" s="71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T258" s="16" t="s">
        <v>138</v>
      </c>
      <c r="AU258" s="16" t="s">
        <v>92</v>
      </c>
    </row>
    <row r="259" spans="1:65" s="13" customFormat="1" ht="11.25">
      <c r="B259" s="204"/>
      <c r="C259" s="205"/>
      <c r="D259" s="206" t="s">
        <v>140</v>
      </c>
      <c r="E259" s="207" t="s">
        <v>1</v>
      </c>
      <c r="F259" s="208" t="s">
        <v>513</v>
      </c>
      <c r="G259" s="205"/>
      <c r="H259" s="209">
        <v>640</v>
      </c>
      <c r="I259" s="210"/>
      <c r="J259" s="205"/>
      <c r="K259" s="205"/>
      <c r="L259" s="211"/>
      <c r="M259" s="212"/>
      <c r="N259" s="213"/>
      <c r="O259" s="213"/>
      <c r="P259" s="213"/>
      <c r="Q259" s="213"/>
      <c r="R259" s="213"/>
      <c r="S259" s="213"/>
      <c r="T259" s="214"/>
      <c r="AT259" s="215" t="s">
        <v>140</v>
      </c>
      <c r="AU259" s="215" t="s">
        <v>92</v>
      </c>
      <c r="AV259" s="13" t="s">
        <v>92</v>
      </c>
      <c r="AW259" s="13" t="s">
        <v>36</v>
      </c>
      <c r="AX259" s="13" t="s">
        <v>90</v>
      </c>
      <c r="AY259" s="215" t="s">
        <v>129</v>
      </c>
    </row>
    <row r="260" spans="1:65" s="2" customFormat="1" ht="16.5" customHeight="1">
      <c r="A260" s="33"/>
      <c r="B260" s="34"/>
      <c r="C260" s="185" t="s">
        <v>514</v>
      </c>
      <c r="D260" s="186" t="s">
        <v>131</v>
      </c>
      <c r="E260" s="187" t="s">
        <v>515</v>
      </c>
      <c r="F260" s="188" t="s">
        <v>516</v>
      </c>
      <c r="G260" s="189" t="s">
        <v>134</v>
      </c>
      <c r="H260" s="190">
        <v>640</v>
      </c>
      <c r="I260" s="191"/>
      <c r="J260" s="192">
        <f>ROUND(I260*H260,2)</f>
        <v>0</v>
      </c>
      <c r="K260" s="188" t="s">
        <v>135</v>
      </c>
      <c r="L260" s="38"/>
      <c r="M260" s="193" t="s">
        <v>1</v>
      </c>
      <c r="N260" s="194" t="s">
        <v>47</v>
      </c>
      <c r="O260" s="70"/>
      <c r="P260" s="195">
        <f>O260*H260</f>
        <v>0</v>
      </c>
      <c r="Q260" s="195">
        <v>3.1E-4</v>
      </c>
      <c r="R260" s="195">
        <f>Q260*H260</f>
        <v>0.19839999999999999</v>
      </c>
      <c r="S260" s="195">
        <v>0</v>
      </c>
      <c r="T260" s="196">
        <f>S260*H260</f>
        <v>0</v>
      </c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R260" s="197" t="s">
        <v>136</v>
      </c>
      <c r="AT260" s="197" t="s">
        <v>131</v>
      </c>
      <c r="AU260" s="197" t="s">
        <v>92</v>
      </c>
      <c r="AY260" s="16" t="s">
        <v>129</v>
      </c>
      <c r="BE260" s="198">
        <f>IF(N260="základní",J260,0)</f>
        <v>0</v>
      </c>
      <c r="BF260" s="198">
        <f>IF(N260="snížená",J260,0)</f>
        <v>0</v>
      </c>
      <c r="BG260" s="198">
        <f>IF(N260="zákl. přenesená",J260,0)</f>
        <v>0</v>
      </c>
      <c r="BH260" s="198">
        <f>IF(N260="sníž. přenesená",J260,0)</f>
        <v>0</v>
      </c>
      <c r="BI260" s="198">
        <f>IF(N260="nulová",J260,0)</f>
        <v>0</v>
      </c>
      <c r="BJ260" s="16" t="s">
        <v>90</v>
      </c>
      <c r="BK260" s="198">
        <f>ROUND(I260*H260,2)</f>
        <v>0</v>
      </c>
      <c r="BL260" s="16" t="s">
        <v>136</v>
      </c>
      <c r="BM260" s="197" t="s">
        <v>517</v>
      </c>
    </row>
    <row r="261" spans="1:65" s="2" customFormat="1" ht="11.25">
      <c r="A261" s="33"/>
      <c r="B261" s="34"/>
      <c r="C261" s="35"/>
      <c r="D261" s="199" t="s">
        <v>138</v>
      </c>
      <c r="E261" s="35"/>
      <c r="F261" s="200" t="s">
        <v>518</v>
      </c>
      <c r="G261" s="35"/>
      <c r="H261" s="35"/>
      <c r="I261" s="201"/>
      <c r="J261" s="35"/>
      <c r="K261" s="35"/>
      <c r="L261" s="38"/>
      <c r="M261" s="202"/>
      <c r="N261" s="203"/>
      <c r="O261" s="70"/>
      <c r="P261" s="70"/>
      <c r="Q261" s="70"/>
      <c r="R261" s="70"/>
      <c r="S261" s="70"/>
      <c r="T261" s="71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T261" s="16" t="s">
        <v>138</v>
      </c>
      <c r="AU261" s="16" t="s">
        <v>92</v>
      </c>
    </row>
    <row r="262" spans="1:65" s="13" customFormat="1" ht="11.25">
      <c r="B262" s="204"/>
      <c r="C262" s="205"/>
      <c r="D262" s="206" t="s">
        <v>140</v>
      </c>
      <c r="E262" s="207" t="s">
        <v>1</v>
      </c>
      <c r="F262" s="208" t="s">
        <v>519</v>
      </c>
      <c r="G262" s="205"/>
      <c r="H262" s="209">
        <v>640</v>
      </c>
      <c r="I262" s="210"/>
      <c r="J262" s="205"/>
      <c r="K262" s="205"/>
      <c r="L262" s="211"/>
      <c r="M262" s="212"/>
      <c r="N262" s="213"/>
      <c r="O262" s="213"/>
      <c r="P262" s="213"/>
      <c r="Q262" s="213"/>
      <c r="R262" s="213"/>
      <c r="S262" s="213"/>
      <c r="T262" s="214"/>
      <c r="AT262" s="215" t="s">
        <v>140</v>
      </c>
      <c r="AU262" s="215" t="s">
        <v>92</v>
      </c>
      <c r="AV262" s="13" t="s">
        <v>92</v>
      </c>
      <c r="AW262" s="13" t="s">
        <v>36</v>
      </c>
      <c r="AX262" s="13" t="s">
        <v>90</v>
      </c>
      <c r="AY262" s="215" t="s">
        <v>129</v>
      </c>
    </row>
    <row r="263" spans="1:65" s="2" customFormat="1" ht="21.75" customHeight="1">
      <c r="A263" s="33"/>
      <c r="B263" s="34"/>
      <c r="C263" s="185" t="s">
        <v>520</v>
      </c>
      <c r="D263" s="186" t="s">
        <v>131</v>
      </c>
      <c r="E263" s="187" t="s">
        <v>521</v>
      </c>
      <c r="F263" s="188" t="s">
        <v>522</v>
      </c>
      <c r="G263" s="189" t="s">
        <v>134</v>
      </c>
      <c r="H263" s="190">
        <v>640</v>
      </c>
      <c r="I263" s="191"/>
      <c r="J263" s="192">
        <f>ROUND(I263*H263,2)</f>
        <v>0</v>
      </c>
      <c r="K263" s="188" t="s">
        <v>135</v>
      </c>
      <c r="L263" s="38"/>
      <c r="M263" s="193" t="s">
        <v>1</v>
      </c>
      <c r="N263" s="194" t="s">
        <v>47</v>
      </c>
      <c r="O263" s="70"/>
      <c r="P263" s="195">
        <f>O263*H263</f>
        <v>0</v>
      </c>
      <c r="Q263" s="195">
        <v>0.10373</v>
      </c>
      <c r="R263" s="195">
        <f>Q263*H263</f>
        <v>66.387200000000007</v>
      </c>
      <c r="S263" s="195">
        <v>0</v>
      </c>
      <c r="T263" s="196">
        <f>S263*H263</f>
        <v>0</v>
      </c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R263" s="197" t="s">
        <v>136</v>
      </c>
      <c r="AT263" s="197" t="s">
        <v>131</v>
      </c>
      <c r="AU263" s="197" t="s">
        <v>92</v>
      </c>
      <c r="AY263" s="16" t="s">
        <v>129</v>
      </c>
      <c r="BE263" s="198">
        <f>IF(N263="základní",J263,0)</f>
        <v>0</v>
      </c>
      <c r="BF263" s="198">
        <f>IF(N263="snížená",J263,0)</f>
        <v>0</v>
      </c>
      <c r="BG263" s="198">
        <f>IF(N263="zákl. přenesená",J263,0)</f>
        <v>0</v>
      </c>
      <c r="BH263" s="198">
        <f>IF(N263="sníž. přenesená",J263,0)</f>
        <v>0</v>
      </c>
      <c r="BI263" s="198">
        <f>IF(N263="nulová",J263,0)</f>
        <v>0</v>
      </c>
      <c r="BJ263" s="16" t="s">
        <v>90</v>
      </c>
      <c r="BK263" s="198">
        <f>ROUND(I263*H263,2)</f>
        <v>0</v>
      </c>
      <c r="BL263" s="16" t="s">
        <v>136</v>
      </c>
      <c r="BM263" s="197" t="s">
        <v>523</v>
      </c>
    </row>
    <row r="264" spans="1:65" s="2" customFormat="1" ht="11.25">
      <c r="A264" s="33"/>
      <c r="B264" s="34"/>
      <c r="C264" s="35"/>
      <c r="D264" s="199" t="s">
        <v>138</v>
      </c>
      <c r="E264" s="35"/>
      <c r="F264" s="200" t="s">
        <v>524</v>
      </c>
      <c r="G264" s="35"/>
      <c r="H264" s="35"/>
      <c r="I264" s="201"/>
      <c r="J264" s="35"/>
      <c r="K264" s="35"/>
      <c r="L264" s="38"/>
      <c r="M264" s="202"/>
      <c r="N264" s="203"/>
      <c r="O264" s="70"/>
      <c r="P264" s="70"/>
      <c r="Q264" s="70"/>
      <c r="R264" s="70"/>
      <c r="S264" s="70"/>
      <c r="T264" s="71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T264" s="16" t="s">
        <v>138</v>
      </c>
      <c r="AU264" s="16" t="s">
        <v>92</v>
      </c>
    </row>
    <row r="265" spans="1:65" s="13" customFormat="1" ht="11.25">
      <c r="B265" s="204"/>
      <c r="C265" s="205"/>
      <c r="D265" s="206" t="s">
        <v>140</v>
      </c>
      <c r="E265" s="207" t="s">
        <v>1</v>
      </c>
      <c r="F265" s="208" t="s">
        <v>507</v>
      </c>
      <c r="G265" s="205"/>
      <c r="H265" s="209">
        <v>640</v>
      </c>
      <c r="I265" s="210"/>
      <c r="J265" s="205"/>
      <c r="K265" s="205"/>
      <c r="L265" s="211"/>
      <c r="M265" s="212"/>
      <c r="N265" s="213"/>
      <c r="O265" s="213"/>
      <c r="P265" s="213"/>
      <c r="Q265" s="213"/>
      <c r="R265" s="213"/>
      <c r="S265" s="213"/>
      <c r="T265" s="214"/>
      <c r="AT265" s="215" t="s">
        <v>140</v>
      </c>
      <c r="AU265" s="215" t="s">
        <v>92</v>
      </c>
      <c r="AV265" s="13" t="s">
        <v>92</v>
      </c>
      <c r="AW265" s="13" t="s">
        <v>36</v>
      </c>
      <c r="AX265" s="13" t="s">
        <v>90</v>
      </c>
      <c r="AY265" s="215" t="s">
        <v>129</v>
      </c>
    </row>
    <row r="266" spans="1:65" s="2" customFormat="1" ht="21.75" customHeight="1">
      <c r="A266" s="33"/>
      <c r="B266" s="34"/>
      <c r="C266" s="185" t="s">
        <v>525</v>
      </c>
      <c r="D266" s="186" t="s">
        <v>131</v>
      </c>
      <c r="E266" s="187" t="s">
        <v>526</v>
      </c>
      <c r="F266" s="188" t="s">
        <v>527</v>
      </c>
      <c r="G266" s="189" t="s">
        <v>134</v>
      </c>
      <c r="H266" s="190">
        <v>185</v>
      </c>
      <c r="I266" s="191"/>
      <c r="J266" s="192">
        <f>ROUND(I266*H266,2)</f>
        <v>0</v>
      </c>
      <c r="K266" s="188" t="s">
        <v>135</v>
      </c>
      <c r="L266" s="38"/>
      <c r="M266" s="193" t="s">
        <v>1</v>
      </c>
      <c r="N266" s="194" t="s">
        <v>47</v>
      </c>
      <c r="O266" s="70"/>
      <c r="P266" s="195">
        <f>O266*H266</f>
        <v>0</v>
      </c>
      <c r="Q266" s="195">
        <v>8.9219999999999994E-2</v>
      </c>
      <c r="R266" s="195">
        <f>Q266*H266</f>
        <v>16.505699999999997</v>
      </c>
      <c r="S266" s="195">
        <v>0</v>
      </c>
      <c r="T266" s="196">
        <f>S266*H266</f>
        <v>0</v>
      </c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R266" s="197" t="s">
        <v>136</v>
      </c>
      <c r="AT266" s="197" t="s">
        <v>131</v>
      </c>
      <c r="AU266" s="197" t="s">
        <v>92</v>
      </c>
      <c r="AY266" s="16" t="s">
        <v>129</v>
      </c>
      <c r="BE266" s="198">
        <f>IF(N266="základní",J266,0)</f>
        <v>0</v>
      </c>
      <c r="BF266" s="198">
        <f>IF(N266="snížená",J266,0)</f>
        <v>0</v>
      </c>
      <c r="BG266" s="198">
        <f>IF(N266="zákl. přenesená",J266,0)</f>
        <v>0</v>
      </c>
      <c r="BH266" s="198">
        <f>IF(N266="sníž. přenesená",J266,0)</f>
        <v>0</v>
      </c>
      <c r="BI266" s="198">
        <f>IF(N266="nulová",J266,0)</f>
        <v>0</v>
      </c>
      <c r="BJ266" s="16" t="s">
        <v>90</v>
      </c>
      <c r="BK266" s="198">
        <f>ROUND(I266*H266,2)</f>
        <v>0</v>
      </c>
      <c r="BL266" s="16" t="s">
        <v>136</v>
      </c>
      <c r="BM266" s="197" t="s">
        <v>528</v>
      </c>
    </row>
    <row r="267" spans="1:65" s="2" customFormat="1" ht="11.25">
      <c r="A267" s="33"/>
      <c r="B267" s="34"/>
      <c r="C267" s="35"/>
      <c r="D267" s="199" t="s">
        <v>138</v>
      </c>
      <c r="E267" s="35"/>
      <c r="F267" s="200" t="s">
        <v>529</v>
      </c>
      <c r="G267" s="35"/>
      <c r="H267" s="35"/>
      <c r="I267" s="201"/>
      <c r="J267" s="35"/>
      <c r="K267" s="35"/>
      <c r="L267" s="38"/>
      <c r="M267" s="202"/>
      <c r="N267" s="203"/>
      <c r="O267" s="70"/>
      <c r="P267" s="70"/>
      <c r="Q267" s="70"/>
      <c r="R267" s="70"/>
      <c r="S267" s="70"/>
      <c r="T267" s="71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T267" s="16" t="s">
        <v>138</v>
      </c>
      <c r="AU267" s="16" t="s">
        <v>92</v>
      </c>
    </row>
    <row r="268" spans="1:65" s="13" customFormat="1" ht="11.25">
      <c r="B268" s="204"/>
      <c r="C268" s="205"/>
      <c r="D268" s="206" t="s">
        <v>140</v>
      </c>
      <c r="E268" s="207" t="s">
        <v>1</v>
      </c>
      <c r="F268" s="208" t="s">
        <v>530</v>
      </c>
      <c r="G268" s="205"/>
      <c r="H268" s="209">
        <v>185</v>
      </c>
      <c r="I268" s="210"/>
      <c r="J268" s="205"/>
      <c r="K268" s="205"/>
      <c r="L268" s="211"/>
      <c r="M268" s="212"/>
      <c r="N268" s="213"/>
      <c r="O268" s="213"/>
      <c r="P268" s="213"/>
      <c r="Q268" s="213"/>
      <c r="R268" s="213"/>
      <c r="S268" s="213"/>
      <c r="T268" s="214"/>
      <c r="AT268" s="215" t="s">
        <v>140</v>
      </c>
      <c r="AU268" s="215" t="s">
        <v>92</v>
      </c>
      <c r="AV268" s="13" t="s">
        <v>92</v>
      </c>
      <c r="AW268" s="13" t="s">
        <v>36</v>
      </c>
      <c r="AX268" s="13" t="s">
        <v>90</v>
      </c>
      <c r="AY268" s="215" t="s">
        <v>129</v>
      </c>
    </row>
    <row r="269" spans="1:65" s="2" customFormat="1" ht="16.5" customHeight="1">
      <c r="A269" s="33"/>
      <c r="B269" s="34"/>
      <c r="C269" s="230" t="s">
        <v>531</v>
      </c>
      <c r="D269" s="231" t="s">
        <v>331</v>
      </c>
      <c r="E269" s="232" t="s">
        <v>532</v>
      </c>
      <c r="F269" s="233" t="s">
        <v>533</v>
      </c>
      <c r="G269" s="234" t="s">
        <v>134</v>
      </c>
      <c r="H269" s="235">
        <v>187</v>
      </c>
      <c r="I269" s="236"/>
      <c r="J269" s="237">
        <f>ROUND(I269*H269,2)</f>
        <v>0</v>
      </c>
      <c r="K269" s="233" t="s">
        <v>135</v>
      </c>
      <c r="L269" s="238"/>
      <c r="M269" s="239" t="s">
        <v>1</v>
      </c>
      <c r="N269" s="240" t="s">
        <v>47</v>
      </c>
      <c r="O269" s="70"/>
      <c r="P269" s="195">
        <f>O269*H269</f>
        <v>0</v>
      </c>
      <c r="Q269" s="195">
        <v>0.113</v>
      </c>
      <c r="R269" s="195">
        <f>Q269*H269</f>
        <v>21.131</v>
      </c>
      <c r="S269" s="195">
        <v>0</v>
      </c>
      <c r="T269" s="196">
        <f>S269*H269</f>
        <v>0</v>
      </c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R269" s="197" t="s">
        <v>180</v>
      </c>
      <c r="AT269" s="197" t="s">
        <v>331</v>
      </c>
      <c r="AU269" s="197" t="s">
        <v>92</v>
      </c>
      <c r="AY269" s="16" t="s">
        <v>129</v>
      </c>
      <c r="BE269" s="198">
        <f>IF(N269="základní",J269,0)</f>
        <v>0</v>
      </c>
      <c r="BF269" s="198">
        <f>IF(N269="snížená",J269,0)</f>
        <v>0</v>
      </c>
      <c r="BG269" s="198">
        <f>IF(N269="zákl. přenesená",J269,0)</f>
        <v>0</v>
      </c>
      <c r="BH269" s="198">
        <f>IF(N269="sníž. přenesená",J269,0)</f>
        <v>0</v>
      </c>
      <c r="BI269" s="198">
        <f>IF(N269="nulová",J269,0)</f>
        <v>0</v>
      </c>
      <c r="BJ269" s="16" t="s">
        <v>90</v>
      </c>
      <c r="BK269" s="198">
        <f>ROUND(I269*H269,2)</f>
        <v>0</v>
      </c>
      <c r="BL269" s="16" t="s">
        <v>136</v>
      </c>
      <c r="BM269" s="197" t="s">
        <v>534</v>
      </c>
    </row>
    <row r="270" spans="1:65" s="13" customFormat="1" ht="11.25">
      <c r="B270" s="204"/>
      <c r="C270" s="205"/>
      <c r="D270" s="206" t="s">
        <v>140</v>
      </c>
      <c r="E270" s="207" t="s">
        <v>1</v>
      </c>
      <c r="F270" s="208" t="s">
        <v>535</v>
      </c>
      <c r="G270" s="205"/>
      <c r="H270" s="209">
        <v>187</v>
      </c>
      <c r="I270" s="210"/>
      <c r="J270" s="205"/>
      <c r="K270" s="205"/>
      <c r="L270" s="211"/>
      <c r="M270" s="212"/>
      <c r="N270" s="213"/>
      <c r="O270" s="213"/>
      <c r="P270" s="213"/>
      <c r="Q270" s="213"/>
      <c r="R270" s="213"/>
      <c r="S270" s="213"/>
      <c r="T270" s="214"/>
      <c r="AT270" s="215" t="s">
        <v>140</v>
      </c>
      <c r="AU270" s="215" t="s">
        <v>92</v>
      </c>
      <c r="AV270" s="13" t="s">
        <v>92</v>
      </c>
      <c r="AW270" s="13" t="s">
        <v>36</v>
      </c>
      <c r="AX270" s="13" t="s">
        <v>90</v>
      </c>
      <c r="AY270" s="215" t="s">
        <v>129</v>
      </c>
    </row>
    <row r="271" spans="1:65" s="2" customFormat="1" ht="16.5" customHeight="1">
      <c r="A271" s="33"/>
      <c r="B271" s="34"/>
      <c r="C271" s="230" t="s">
        <v>536</v>
      </c>
      <c r="D271" s="231" t="s">
        <v>331</v>
      </c>
      <c r="E271" s="232" t="s">
        <v>537</v>
      </c>
      <c r="F271" s="233" t="s">
        <v>538</v>
      </c>
      <c r="G271" s="234" t="s">
        <v>134</v>
      </c>
      <c r="H271" s="235">
        <v>16.5</v>
      </c>
      <c r="I271" s="236"/>
      <c r="J271" s="237">
        <f>ROUND(I271*H271,2)</f>
        <v>0</v>
      </c>
      <c r="K271" s="233" t="s">
        <v>135</v>
      </c>
      <c r="L271" s="238"/>
      <c r="M271" s="239" t="s">
        <v>1</v>
      </c>
      <c r="N271" s="240" t="s">
        <v>47</v>
      </c>
      <c r="O271" s="70"/>
      <c r="P271" s="195">
        <f>O271*H271</f>
        <v>0</v>
      </c>
      <c r="Q271" s="195">
        <v>0.13</v>
      </c>
      <c r="R271" s="195">
        <f>Q271*H271</f>
        <v>2.145</v>
      </c>
      <c r="S271" s="195">
        <v>0</v>
      </c>
      <c r="T271" s="196">
        <f>S271*H271</f>
        <v>0</v>
      </c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R271" s="197" t="s">
        <v>180</v>
      </c>
      <c r="AT271" s="197" t="s">
        <v>331</v>
      </c>
      <c r="AU271" s="197" t="s">
        <v>92</v>
      </c>
      <c r="AY271" s="16" t="s">
        <v>129</v>
      </c>
      <c r="BE271" s="198">
        <f>IF(N271="základní",J271,0)</f>
        <v>0</v>
      </c>
      <c r="BF271" s="198">
        <f>IF(N271="snížená",J271,0)</f>
        <v>0</v>
      </c>
      <c r="BG271" s="198">
        <f>IF(N271="zákl. přenesená",J271,0)</f>
        <v>0</v>
      </c>
      <c r="BH271" s="198">
        <f>IF(N271="sníž. přenesená",J271,0)</f>
        <v>0</v>
      </c>
      <c r="BI271" s="198">
        <f>IF(N271="nulová",J271,0)</f>
        <v>0</v>
      </c>
      <c r="BJ271" s="16" t="s">
        <v>90</v>
      </c>
      <c r="BK271" s="198">
        <f>ROUND(I271*H271,2)</f>
        <v>0</v>
      </c>
      <c r="BL271" s="16" t="s">
        <v>136</v>
      </c>
      <c r="BM271" s="197" t="s">
        <v>539</v>
      </c>
    </row>
    <row r="272" spans="1:65" s="13" customFormat="1" ht="11.25">
      <c r="B272" s="204"/>
      <c r="C272" s="205"/>
      <c r="D272" s="206" t="s">
        <v>140</v>
      </c>
      <c r="E272" s="207" t="s">
        <v>1</v>
      </c>
      <c r="F272" s="208" t="s">
        <v>540</v>
      </c>
      <c r="G272" s="205"/>
      <c r="H272" s="209">
        <v>16.5</v>
      </c>
      <c r="I272" s="210"/>
      <c r="J272" s="205"/>
      <c r="K272" s="205"/>
      <c r="L272" s="211"/>
      <c r="M272" s="212"/>
      <c r="N272" s="213"/>
      <c r="O272" s="213"/>
      <c r="P272" s="213"/>
      <c r="Q272" s="213"/>
      <c r="R272" s="213"/>
      <c r="S272" s="213"/>
      <c r="T272" s="214"/>
      <c r="AT272" s="215" t="s">
        <v>140</v>
      </c>
      <c r="AU272" s="215" t="s">
        <v>92</v>
      </c>
      <c r="AV272" s="13" t="s">
        <v>92</v>
      </c>
      <c r="AW272" s="13" t="s">
        <v>36</v>
      </c>
      <c r="AX272" s="13" t="s">
        <v>90</v>
      </c>
      <c r="AY272" s="215" t="s">
        <v>129</v>
      </c>
    </row>
    <row r="273" spans="1:65" s="2" customFormat="1" ht="21.75" customHeight="1">
      <c r="A273" s="33"/>
      <c r="B273" s="34"/>
      <c r="C273" s="185" t="s">
        <v>541</v>
      </c>
      <c r="D273" s="186" t="s">
        <v>131</v>
      </c>
      <c r="E273" s="187" t="s">
        <v>542</v>
      </c>
      <c r="F273" s="188" t="s">
        <v>543</v>
      </c>
      <c r="G273" s="189" t="s">
        <v>134</v>
      </c>
      <c r="H273" s="190">
        <v>61.5</v>
      </c>
      <c r="I273" s="191"/>
      <c r="J273" s="192">
        <f>ROUND(I273*H273,2)</f>
        <v>0</v>
      </c>
      <c r="K273" s="188" t="s">
        <v>135</v>
      </c>
      <c r="L273" s="38"/>
      <c r="M273" s="193" t="s">
        <v>1</v>
      </c>
      <c r="N273" s="194" t="s">
        <v>47</v>
      </c>
      <c r="O273" s="70"/>
      <c r="P273" s="195">
        <f>O273*H273</f>
        <v>0</v>
      </c>
      <c r="Q273" s="195">
        <v>0.11162</v>
      </c>
      <c r="R273" s="195">
        <f>Q273*H273</f>
        <v>6.86463</v>
      </c>
      <c r="S273" s="195">
        <v>0</v>
      </c>
      <c r="T273" s="196">
        <f>S273*H273</f>
        <v>0</v>
      </c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R273" s="197" t="s">
        <v>136</v>
      </c>
      <c r="AT273" s="197" t="s">
        <v>131</v>
      </c>
      <c r="AU273" s="197" t="s">
        <v>92</v>
      </c>
      <c r="AY273" s="16" t="s">
        <v>129</v>
      </c>
      <c r="BE273" s="198">
        <f>IF(N273="základní",J273,0)</f>
        <v>0</v>
      </c>
      <c r="BF273" s="198">
        <f>IF(N273="snížená",J273,0)</f>
        <v>0</v>
      </c>
      <c r="BG273" s="198">
        <f>IF(N273="zákl. přenesená",J273,0)</f>
        <v>0</v>
      </c>
      <c r="BH273" s="198">
        <f>IF(N273="sníž. přenesená",J273,0)</f>
        <v>0</v>
      </c>
      <c r="BI273" s="198">
        <f>IF(N273="nulová",J273,0)</f>
        <v>0</v>
      </c>
      <c r="BJ273" s="16" t="s">
        <v>90</v>
      </c>
      <c r="BK273" s="198">
        <f>ROUND(I273*H273,2)</f>
        <v>0</v>
      </c>
      <c r="BL273" s="16" t="s">
        <v>136</v>
      </c>
      <c r="BM273" s="197" t="s">
        <v>544</v>
      </c>
    </row>
    <row r="274" spans="1:65" s="2" customFormat="1" ht="11.25">
      <c r="A274" s="33"/>
      <c r="B274" s="34"/>
      <c r="C274" s="35"/>
      <c r="D274" s="199" t="s">
        <v>138</v>
      </c>
      <c r="E274" s="35"/>
      <c r="F274" s="200" t="s">
        <v>545</v>
      </c>
      <c r="G274" s="35"/>
      <c r="H274" s="35"/>
      <c r="I274" s="201"/>
      <c r="J274" s="35"/>
      <c r="K274" s="35"/>
      <c r="L274" s="38"/>
      <c r="M274" s="202"/>
      <c r="N274" s="203"/>
      <c r="O274" s="70"/>
      <c r="P274" s="70"/>
      <c r="Q274" s="70"/>
      <c r="R274" s="70"/>
      <c r="S274" s="70"/>
      <c r="T274" s="71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T274" s="16" t="s">
        <v>138</v>
      </c>
      <c r="AU274" s="16" t="s">
        <v>92</v>
      </c>
    </row>
    <row r="275" spans="1:65" s="13" customFormat="1" ht="11.25">
      <c r="B275" s="204"/>
      <c r="C275" s="205"/>
      <c r="D275" s="206" t="s">
        <v>140</v>
      </c>
      <c r="E275" s="207" t="s">
        <v>1</v>
      </c>
      <c r="F275" s="208" t="s">
        <v>546</v>
      </c>
      <c r="G275" s="205"/>
      <c r="H275" s="209">
        <v>61.5</v>
      </c>
      <c r="I275" s="210"/>
      <c r="J275" s="205"/>
      <c r="K275" s="205"/>
      <c r="L275" s="211"/>
      <c r="M275" s="212"/>
      <c r="N275" s="213"/>
      <c r="O275" s="213"/>
      <c r="P275" s="213"/>
      <c r="Q275" s="213"/>
      <c r="R275" s="213"/>
      <c r="S275" s="213"/>
      <c r="T275" s="214"/>
      <c r="AT275" s="215" t="s">
        <v>140</v>
      </c>
      <c r="AU275" s="215" t="s">
        <v>92</v>
      </c>
      <c r="AV275" s="13" t="s">
        <v>92</v>
      </c>
      <c r="AW275" s="13" t="s">
        <v>36</v>
      </c>
      <c r="AX275" s="13" t="s">
        <v>90</v>
      </c>
      <c r="AY275" s="215" t="s">
        <v>129</v>
      </c>
    </row>
    <row r="276" spans="1:65" s="2" customFormat="1" ht="16.5" customHeight="1">
      <c r="A276" s="33"/>
      <c r="B276" s="34"/>
      <c r="C276" s="230" t="s">
        <v>547</v>
      </c>
      <c r="D276" s="231" t="s">
        <v>331</v>
      </c>
      <c r="E276" s="232" t="s">
        <v>548</v>
      </c>
      <c r="F276" s="233" t="s">
        <v>549</v>
      </c>
      <c r="G276" s="234" t="s">
        <v>134</v>
      </c>
      <c r="H276" s="235">
        <v>49.5</v>
      </c>
      <c r="I276" s="236"/>
      <c r="J276" s="237">
        <f>ROUND(I276*H276,2)</f>
        <v>0</v>
      </c>
      <c r="K276" s="233" t="s">
        <v>135</v>
      </c>
      <c r="L276" s="238"/>
      <c r="M276" s="239" t="s">
        <v>1</v>
      </c>
      <c r="N276" s="240" t="s">
        <v>47</v>
      </c>
      <c r="O276" s="70"/>
      <c r="P276" s="195">
        <f>O276*H276</f>
        <v>0</v>
      </c>
      <c r="Q276" s="195">
        <v>0.17599999999999999</v>
      </c>
      <c r="R276" s="195">
        <f>Q276*H276</f>
        <v>8.7119999999999997</v>
      </c>
      <c r="S276" s="195">
        <v>0</v>
      </c>
      <c r="T276" s="196">
        <f>S276*H276</f>
        <v>0</v>
      </c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R276" s="197" t="s">
        <v>180</v>
      </c>
      <c r="AT276" s="197" t="s">
        <v>331</v>
      </c>
      <c r="AU276" s="197" t="s">
        <v>92</v>
      </c>
      <c r="AY276" s="16" t="s">
        <v>129</v>
      </c>
      <c r="BE276" s="198">
        <f>IF(N276="základní",J276,0)</f>
        <v>0</v>
      </c>
      <c r="BF276" s="198">
        <f>IF(N276="snížená",J276,0)</f>
        <v>0</v>
      </c>
      <c r="BG276" s="198">
        <f>IF(N276="zákl. přenesená",J276,0)</f>
        <v>0</v>
      </c>
      <c r="BH276" s="198">
        <f>IF(N276="sníž. přenesená",J276,0)</f>
        <v>0</v>
      </c>
      <c r="BI276" s="198">
        <f>IF(N276="nulová",J276,0)</f>
        <v>0</v>
      </c>
      <c r="BJ276" s="16" t="s">
        <v>90</v>
      </c>
      <c r="BK276" s="198">
        <f>ROUND(I276*H276,2)</f>
        <v>0</v>
      </c>
      <c r="BL276" s="16" t="s">
        <v>136</v>
      </c>
      <c r="BM276" s="197" t="s">
        <v>550</v>
      </c>
    </row>
    <row r="277" spans="1:65" s="13" customFormat="1" ht="11.25">
      <c r="B277" s="204"/>
      <c r="C277" s="205"/>
      <c r="D277" s="206" t="s">
        <v>140</v>
      </c>
      <c r="E277" s="207" t="s">
        <v>1</v>
      </c>
      <c r="F277" s="208" t="s">
        <v>551</v>
      </c>
      <c r="G277" s="205"/>
      <c r="H277" s="209">
        <v>49.5</v>
      </c>
      <c r="I277" s="210"/>
      <c r="J277" s="205"/>
      <c r="K277" s="205"/>
      <c r="L277" s="211"/>
      <c r="M277" s="212"/>
      <c r="N277" s="213"/>
      <c r="O277" s="213"/>
      <c r="P277" s="213"/>
      <c r="Q277" s="213"/>
      <c r="R277" s="213"/>
      <c r="S277" s="213"/>
      <c r="T277" s="214"/>
      <c r="AT277" s="215" t="s">
        <v>140</v>
      </c>
      <c r="AU277" s="215" t="s">
        <v>92</v>
      </c>
      <c r="AV277" s="13" t="s">
        <v>92</v>
      </c>
      <c r="AW277" s="13" t="s">
        <v>36</v>
      </c>
      <c r="AX277" s="13" t="s">
        <v>90</v>
      </c>
      <c r="AY277" s="215" t="s">
        <v>129</v>
      </c>
    </row>
    <row r="278" spans="1:65" s="2" customFormat="1" ht="16.5" customHeight="1">
      <c r="A278" s="33"/>
      <c r="B278" s="34"/>
      <c r="C278" s="230" t="s">
        <v>552</v>
      </c>
      <c r="D278" s="231" t="s">
        <v>331</v>
      </c>
      <c r="E278" s="232" t="s">
        <v>553</v>
      </c>
      <c r="F278" s="233" t="s">
        <v>554</v>
      </c>
      <c r="G278" s="234" t="s">
        <v>134</v>
      </c>
      <c r="H278" s="235">
        <v>18.149999999999999</v>
      </c>
      <c r="I278" s="236"/>
      <c r="J278" s="237">
        <f>ROUND(I278*H278,2)</f>
        <v>0</v>
      </c>
      <c r="K278" s="233" t="s">
        <v>135</v>
      </c>
      <c r="L278" s="238"/>
      <c r="M278" s="239" t="s">
        <v>1</v>
      </c>
      <c r="N278" s="240" t="s">
        <v>47</v>
      </c>
      <c r="O278" s="70"/>
      <c r="P278" s="195">
        <f>O278*H278</f>
        <v>0</v>
      </c>
      <c r="Q278" s="195">
        <v>0.17599999999999999</v>
      </c>
      <c r="R278" s="195">
        <f>Q278*H278</f>
        <v>3.1943999999999995</v>
      </c>
      <c r="S278" s="195">
        <v>0</v>
      </c>
      <c r="T278" s="196">
        <f>S278*H278</f>
        <v>0</v>
      </c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R278" s="197" t="s">
        <v>180</v>
      </c>
      <c r="AT278" s="197" t="s">
        <v>331</v>
      </c>
      <c r="AU278" s="197" t="s">
        <v>92</v>
      </c>
      <c r="AY278" s="16" t="s">
        <v>129</v>
      </c>
      <c r="BE278" s="198">
        <f>IF(N278="základní",J278,0)</f>
        <v>0</v>
      </c>
      <c r="BF278" s="198">
        <f>IF(N278="snížená",J278,0)</f>
        <v>0</v>
      </c>
      <c r="BG278" s="198">
        <f>IF(N278="zákl. přenesená",J278,0)</f>
        <v>0</v>
      </c>
      <c r="BH278" s="198">
        <f>IF(N278="sníž. přenesená",J278,0)</f>
        <v>0</v>
      </c>
      <c r="BI278" s="198">
        <f>IF(N278="nulová",J278,0)</f>
        <v>0</v>
      </c>
      <c r="BJ278" s="16" t="s">
        <v>90</v>
      </c>
      <c r="BK278" s="198">
        <f>ROUND(I278*H278,2)</f>
        <v>0</v>
      </c>
      <c r="BL278" s="16" t="s">
        <v>136</v>
      </c>
      <c r="BM278" s="197" t="s">
        <v>555</v>
      </c>
    </row>
    <row r="279" spans="1:65" s="13" customFormat="1" ht="11.25">
      <c r="B279" s="204"/>
      <c r="C279" s="205"/>
      <c r="D279" s="206" t="s">
        <v>140</v>
      </c>
      <c r="E279" s="207" t="s">
        <v>1</v>
      </c>
      <c r="F279" s="208" t="s">
        <v>556</v>
      </c>
      <c r="G279" s="205"/>
      <c r="H279" s="209">
        <v>18.149999999999999</v>
      </c>
      <c r="I279" s="210"/>
      <c r="J279" s="205"/>
      <c r="K279" s="205"/>
      <c r="L279" s="211"/>
      <c r="M279" s="212"/>
      <c r="N279" s="213"/>
      <c r="O279" s="213"/>
      <c r="P279" s="213"/>
      <c r="Q279" s="213"/>
      <c r="R279" s="213"/>
      <c r="S279" s="213"/>
      <c r="T279" s="214"/>
      <c r="AT279" s="215" t="s">
        <v>140</v>
      </c>
      <c r="AU279" s="215" t="s">
        <v>92</v>
      </c>
      <c r="AV279" s="13" t="s">
        <v>92</v>
      </c>
      <c r="AW279" s="13" t="s">
        <v>36</v>
      </c>
      <c r="AX279" s="13" t="s">
        <v>90</v>
      </c>
      <c r="AY279" s="215" t="s">
        <v>129</v>
      </c>
    </row>
    <row r="280" spans="1:65" s="2" customFormat="1" ht="16.5" customHeight="1">
      <c r="A280" s="33"/>
      <c r="B280" s="34"/>
      <c r="C280" s="185" t="s">
        <v>557</v>
      </c>
      <c r="D280" s="186" t="s">
        <v>131</v>
      </c>
      <c r="E280" s="187" t="s">
        <v>558</v>
      </c>
      <c r="F280" s="188" t="s">
        <v>559</v>
      </c>
      <c r="G280" s="189" t="s">
        <v>134</v>
      </c>
      <c r="H280" s="190">
        <v>553.5</v>
      </c>
      <c r="I280" s="191"/>
      <c r="J280" s="192">
        <f>ROUND(I280*H280,2)</f>
        <v>0</v>
      </c>
      <c r="K280" s="188" t="s">
        <v>135</v>
      </c>
      <c r="L280" s="38"/>
      <c r="M280" s="193" t="s">
        <v>1</v>
      </c>
      <c r="N280" s="194" t="s">
        <v>47</v>
      </c>
      <c r="O280" s="70"/>
      <c r="P280" s="195">
        <f>O280*H280</f>
        <v>0</v>
      </c>
      <c r="Q280" s="195">
        <v>9.8000000000000004E-2</v>
      </c>
      <c r="R280" s="195">
        <f>Q280*H280</f>
        <v>54.243000000000002</v>
      </c>
      <c r="S280" s="195">
        <v>0</v>
      </c>
      <c r="T280" s="196">
        <f>S280*H280</f>
        <v>0</v>
      </c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R280" s="197" t="s">
        <v>136</v>
      </c>
      <c r="AT280" s="197" t="s">
        <v>131</v>
      </c>
      <c r="AU280" s="197" t="s">
        <v>92</v>
      </c>
      <c r="AY280" s="16" t="s">
        <v>129</v>
      </c>
      <c r="BE280" s="198">
        <f>IF(N280="základní",J280,0)</f>
        <v>0</v>
      </c>
      <c r="BF280" s="198">
        <f>IF(N280="snížená",J280,0)</f>
        <v>0</v>
      </c>
      <c r="BG280" s="198">
        <f>IF(N280="zákl. přenesená",J280,0)</f>
        <v>0</v>
      </c>
      <c r="BH280" s="198">
        <f>IF(N280="sníž. přenesená",J280,0)</f>
        <v>0</v>
      </c>
      <c r="BI280" s="198">
        <f>IF(N280="nulová",J280,0)</f>
        <v>0</v>
      </c>
      <c r="BJ280" s="16" t="s">
        <v>90</v>
      </c>
      <c r="BK280" s="198">
        <f>ROUND(I280*H280,2)</f>
        <v>0</v>
      </c>
      <c r="BL280" s="16" t="s">
        <v>136</v>
      </c>
      <c r="BM280" s="197" t="s">
        <v>560</v>
      </c>
    </row>
    <row r="281" spans="1:65" s="2" customFormat="1" ht="11.25">
      <c r="A281" s="33"/>
      <c r="B281" s="34"/>
      <c r="C281" s="35"/>
      <c r="D281" s="199" t="s">
        <v>138</v>
      </c>
      <c r="E281" s="35"/>
      <c r="F281" s="200" t="s">
        <v>561</v>
      </c>
      <c r="G281" s="35"/>
      <c r="H281" s="35"/>
      <c r="I281" s="201"/>
      <c r="J281" s="35"/>
      <c r="K281" s="35"/>
      <c r="L281" s="38"/>
      <c r="M281" s="202"/>
      <c r="N281" s="203"/>
      <c r="O281" s="70"/>
      <c r="P281" s="70"/>
      <c r="Q281" s="70"/>
      <c r="R281" s="70"/>
      <c r="S281" s="70"/>
      <c r="T281" s="71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T281" s="16" t="s">
        <v>138</v>
      </c>
      <c r="AU281" s="16" t="s">
        <v>92</v>
      </c>
    </row>
    <row r="282" spans="1:65" s="13" customFormat="1" ht="11.25">
      <c r="B282" s="204"/>
      <c r="C282" s="205"/>
      <c r="D282" s="206" t="s">
        <v>140</v>
      </c>
      <c r="E282" s="207" t="s">
        <v>1</v>
      </c>
      <c r="F282" s="208" t="s">
        <v>562</v>
      </c>
      <c r="G282" s="205"/>
      <c r="H282" s="209">
        <v>570</v>
      </c>
      <c r="I282" s="210"/>
      <c r="J282" s="205"/>
      <c r="K282" s="205"/>
      <c r="L282" s="211"/>
      <c r="M282" s="212"/>
      <c r="N282" s="213"/>
      <c r="O282" s="213"/>
      <c r="P282" s="213"/>
      <c r="Q282" s="213"/>
      <c r="R282" s="213"/>
      <c r="S282" s="213"/>
      <c r="T282" s="214"/>
      <c r="AT282" s="215" t="s">
        <v>140</v>
      </c>
      <c r="AU282" s="215" t="s">
        <v>92</v>
      </c>
      <c r="AV282" s="13" t="s">
        <v>92</v>
      </c>
      <c r="AW282" s="13" t="s">
        <v>36</v>
      </c>
      <c r="AX282" s="13" t="s">
        <v>82</v>
      </c>
      <c r="AY282" s="215" t="s">
        <v>129</v>
      </c>
    </row>
    <row r="283" spans="1:65" s="13" customFormat="1" ht="11.25">
      <c r="B283" s="204"/>
      <c r="C283" s="205"/>
      <c r="D283" s="206" t="s">
        <v>140</v>
      </c>
      <c r="E283" s="207" t="s">
        <v>1</v>
      </c>
      <c r="F283" s="208" t="s">
        <v>563</v>
      </c>
      <c r="G283" s="205"/>
      <c r="H283" s="209">
        <v>-16.5</v>
      </c>
      <c r="I283" s="210"/>
      <c r="J283" s="205"/>
      <c r="K283" s="205"/>
      <c r="L283" s="211"/>
      <c r="M283" s="212"/>
      <c r="N283" s="213"/>
      <c r="O283" s="213"/>
      <c r="P283" s="213"/>
      <c r="Q283" s="213"/>
      <c r="R283" s="213"/>
      <c r="S283" s="213"/>
      <c r="T283" s="214"/>
      <c r="AT283" s="215" t="s">
        <v>140</v>
      </c>
      <c r="AU283" s="215" t="s">
        <v>92</v>
      </c>
      <c r="AV283" s="13" t="s">
        <v>92</v>
      </c>
      <c r="AW283" s="13" t="s">
        <v>36</v>
      </c>
      <c r="AX283" s="13" t="s">
        <v>82</v>
      </c>
      <c r="AY283" s="215" t="s">
        <v>129</v>
      </c>
    </row>
    <row r="284" spans="1:65" s="14" customFormat="1" ht="11.25">
      <c r="B284" s="216"/>
      <c r="C284" s="217"/>
      <c r="D284" s="206" t="s">
        <v>140</v>
      </c>
      <c r="E284" s="218" t="s">
        <v>1</v>
      </c>
      <c r="F284" s="219" t="s">
        <v>170</v>
      </c>
      <c r="G284" s="217"/>
      <c r="H284" s="220">
        <v>553.5</v>
      </c>
      <c r="I284" s="221"/>
      <c r="J284" s="217"/>
      <c r="K284" s="217"/>
      <c r="L284" s="222"/>
      <c r="M284" s="223"/>
      <c r="N284" s="224"/>
      <c r="O284" s="224"/>
      <c r="P284" s="224"/>
      <c r="Q284" s="224"/>
      <c r="R284" s="224"/>
      <c r="S284" s="224"/>
      <c r="T284" s="225"/>
      <c r="AT284" s="226" t="s">
        <v>140</v>
      </c>
      <c r="AU284" s="226" t="s">
        <v>92</v>
      </c>
      <c r="AV284" s="14" t="s">
        <v>136</v>
      </c>
      <c r="AW284" s="14" t="s">
        <v>36</v>
      </c>
      <c r="AX284" s="14" t="s">
        <v>90</v>
      </c>
      <c r="AY284" s="226" t="s">
        <v>129</v>
      </c>
    </row>
    <row r="285" spans="1:65" s="2" customFormat="1" ht="16.5" customHeight="1">
      <c r="A285" s="33"/>
      <c r="B285" s="34"/>
      <c r="C285" s="230" t="s">
        <v>564</v>
      </c>
      <c r="D285" s="231" t="s">
        <v>331</v>
      </c>
      <c r="E285" s="232" t="s">
        <v>565</v>
      </c>
      <c r="F285" s="233" t="s">
        <v>566</v>
      </c>
      <c r="G285" s="234" t="s">
        <v>134</v>
      </c>
      <c r="H285" s="235">
        <v>608.85</v>
      </c>
      <c r="I285" s="236"/>
      <c r="J285" s="237">
        <f>ROUND(I285*H285,2)</f>
        <v>0</v>
      </c>
      <c r="K285" s="233" t="s">
        <v>382</v>
      </c>
      <c r="L285" s="238"/>
      <c r="M285" s="239" t="s">
        <v>1</v>
      </c>
      <c r="N285" s="240" t="s">
        <v>47</v>
      </c>
      <c r="O285" s="70"/>
      <c r="P285" s="195">
        <f>O285*H285</f>
        <v>0</v>
      </c>
      <c r="Q285" s="195">
        <v>0.14607999999999999</v>
      </c>
      <c r="R285" s="195">
        <f>Q285*H285</f>
        <v>88.94080799999999</v>
      </c>
      <c r="S285" s="195">
        <v>0</v>
      </c>
      <c r="T285" s="196">
        <f>S285*H285</f>
        <v>0</v>
      </c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R285" s="197" t="s">
        <v>180</v>
      </c>
      <c r="AT285" s="197" t="s">
        <v>331</v>
      </c>
      <c r="AU285" s="197" t="s">
        <v>92</v>
      </c>
      <c r="AY285" s="16" t="s">
        <v>129</v>
      </c>
      <c r="BE285" s="198">
        <f>IF(N285="základní",J285,0)</f>
        <v>0</v>
      </c>
      <c r="BF285" s="198">
        <f>IF(N285="snížená",J285,0)</f>
        <v>0</v>
      </c>
      <c r="BG285" s="198">
        <f>IF(N285="zákl. přenesená",J285,0)</f>
        <v>0</v>
      </c>
      <c r="BH285" s="198">
        <f>IF(N285="sníž. přenesená",J285,0)</f>
        <v>0</v>
      </c>
      <c r="BI285" s="198">
        <f>IF(N285="nulová",J285,0)</f>
        <v>0</v>
      </c>
      <c r="BJ285" s="16" t="s">
        <v>90</v>
      </c>
      <c r="BK285" s="198">
        <f>ROUND(I285*H285,2)</f>
        <v>0</v>
      </c>
      <c r="BL285" s="16" t="s">
        <v>136</v>
      </c>
      <c r="BM285" s="197" t="s">
        <v>567</v>
      </c>
    </row>
    <row r="286" spans="1:65" s="13" customFormat="1" ht="11.25">
      <c r="B286" s="204"/>
      <c r="C286" s="205"/>
      <c r="D286" s="206" t="s">
        <v>140</v>
      </c>
      <c r="E286" s="207" t="s">
        <v>1</v>
      </c>
      <c r="F286" s="208" t="s">
        <v>568</v>
      </c>
      <c r="G286" s="205"/>
      <c r="H286" s="209">
        <v>627</v>
      </c>
      <c r="I286" s="210"/>
      <c r="J286" s="205"/>
      <c r="K286" s="205"/>
      <c r="L286" s="211"/>
      <c r="M286" s="212"/>
      <c r="N286" s="213"/>
      <c r="O286" s="213"/>
      <c r="P286" s="213"/>
      <c r="Q286" s="213"/>
      <c r="R286" s="213"/>
      <c r="S286" s="213"/>
      <c r="T286" s="214"/>
      <c r="AT286" s="215" t="s">
        <v>140</v>
      </c>
      <c r="AU286" s="215" t="s">
        <v>92</v>
      </c>
      <c r="AV286" s="13" t="s">
        <v>92</v>
      </c>
      <c r="AW286" s="13" t="s">
        <v>36</v>
      </c>
      <c r="AX286" s="13" t="s">
        <v>82</v>
      </c>
      <c r="AY286" s="215" t="s">
        <v>129</v>
      </c>
    </row>
    <row r="287" spans="1:65" s="13" customFormat="1" ht="11.25">
      <c r="B287" s="204"/>
      <c r="C287" s="205"/>
      <c r="D287" s="206" t="s">
        <v>140</v>
      </c>
      <c r="E287" s="207" t="s">
        <v>1</v>
      </c>
      <c r="F287" s="208" t="s">
        <v>569</v>
      </c>
      <c r="G287" s="205"/>
      <c r="H287" s="209">
        <v>-18.149999999999999</v>
      </c>
      <c r="I287" s="210"/>
      <c r="J287" s="205"/>
      <c r="K287" s="205"/>
      <c r="L287" s="211"/>
      <c r="M287" s="212"/>
      <c r="N287" s="213"/>
      <c r="O287" s="213"/>
      <c r="P287" s="213"/>
      <c r="Q287" s="213"/>
      <c r="R287" s="213"/>
      <c r="S287" s="213"/>
      <c r="T287" s="214"/>
      <c r="AT287" s="215" t="s">
        <v>140</v>
      </c>
      <c r="AU287" s="215" t="s">
        <v>92</v>
      </c>
      <c r="AV287" s="13" t="s">
        <v>92</v>
      </c>
      <c r="AW287" s="13" t="s">
        <v>36</v>
      </c>
      <c r="AX287" s="13" t="s">
        <v>82</v>
      </c>
      <c r="AY287" s="215" t="s">
        <v>129</v>
      </c>
    </row>
    <row r="288" spans="1:65" s="14" customFormat="1" ht="11.25">
      <c r="B288" s="216"/>
      <c r="C288" s="217"/>
      <c r="D288" s="206" t="s">
        <v>140</v>
      </c>
      <c r="E288" s="218" t="s">
        <v>1</v>
      </c>
      <c r="F288" s="219" t="s">
        <v>170</v>
      </c>
      <c r="G288" s="217"/>
      <c r="H288" s="220">
        <v>608.85</v>
      </c>
      <c r="I288" s="221"/>
      <c r="J288" s="217"/>
      <c r="K288" s="217"/>
      <c r="L288" s="222"/>
      <c r="M288" s="223"/>
      <c r="N288" s="224"/>
      <c r="O288" s="224"/>
      <c r="P288" s="224"/>
      <c r="Q288" s="224"/>
      <c r="R288" s="224"/>
      <c r="S288" s="224"/>
      <c r="T288" s="225"/>
      <c r="AT288" s="226" t="s">
        <v>140</v>
      </c>
      <c r="AU288" s="226" t="s">
        <v>92</v>
      </c>
      <c r="AV288" s="14" t="s">
        <v>136</v>
      </c>
      <c r="AW288" s="14" t="s">
        <v>36</v>
      </c>
      <c r="AX288" s="14" t="s">
        <v>90</v>
      </c>
      <c r="AY288" s="226" t="s">
        <v>129</v>
      </c>
    </row>
    <row r="289" spans="1:65" s="12" customFormat="1" ht="22.9" customHeight="1">
      <c r="B289" s="169"/>
      <c r="C289" s="170"/>
      <c r="D289" s="171" t="s">
        <v>81</v>
      </c>
      <c r="E289" s="183" t="s">
        <v>186</v>
      </c>
      <c r="F289" s="183" t="s">
        <v>570</v>
      </c>
      <c r="G289" s="170"/>
      <c r="H289" s="170"/>
      <c r="I289" s="173"/>
      <c r="J289" s="184">
        <f>BK289</f>
        <v>0</v>
      </c>
      <c r="K289" s="170"/>
      <c r="L289" s="175"/>
      <c r="M289" s="176"/>
      <c r="N289" s="177"/>
      <c r="O289" s="177"/>
      <c r="P289" s="178">
        <f>SUM(P290:P340)</f>
        <v>0</v>
      </c>
      <c r="Q289" s="177"/>
      <c r="R289" s="178">
        <f>SUM(R290:R340)</f>
        <v>186.26978800000001</v>
      </c>
      <c r="S289" s="177"/>
      <c r="T289" s="179">
        <f>SUM(T290:T340)</f>
        <v>0</v>
      </c>
      <c r="AR289" s="180" t="s">
        <v>90</v>
      </c>
      <c r="AT289" s="181" t="s">
        <v>81</v>
      </c>
      <c r="AU289" s="181" t="s">
        <v>90</v>
      </c>
      <c r="AY289" s="180" t="s">
        <v>129</v>
      </c>
      <c r="BK289" s="182">
        <f>SUM(BK290:BK340)</f>
        <v>0</v>
      </c>
    </row>
    <row r="290" spans="1:65" s="2" customFormat="1" ht="16.5" customHeight="1">
      <c r="A290" s="33"/>
      <c r="B290" s="34"/>
      <c r="C290" s="185" t="s">
        <v>571</v>
      </c>
      <c r="D290" s="186" t="s">
        <v>131</v>
      </c>
      <c r="E290" s="187" t="s">
        <v>572</v>
      </c>
      <c r="F290" s="188" t="s">
        <v>573</v>
      </c>
      <c r="G290" s="189" t="s">
        <v>144</v>
      </c>
      <c r="H290" s="190">
        <v>14</v>
      </c>
      <c r="I290" s="191"/>
      <c r="J290" s="192">
        <f>ROUND(I290*H290,2)</f>
        <v>0</v>
      </c>
      <c r="K290" s="188" t="s">
        <v>135</v>
      </c>
      <c r="L290" s="38"/>
      <c r="M290" s="193" t="s">
        <v>1</v>
      </c>
      <c r="N290" s="194" t="s">
        <v>47</v>
      </c>
      <c r="O290" s="70"/>
      <c r="P290" s="195">
        <f>O290*H290</f>
        <v>0</v>
      </c>
      <c r="Q290" s="195">
        <v>6.9999999999999999E-4</v>
      </c>
      <c r="R290" s="195">
        <f>Q290*H290</f>
        <v>9.7999999999999997E-3</v>
      </c>
      <c r="S290" s="195">
        <v>0</v>
      </c>
      <c r="T290" s="196">
        <f>S290*H290</f>
        <v>0</v>
      </c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R290" s="197" t="s">
        <v>136</v>
      </c>
      <c r="AT290" s="197" t="s">
        <v>131</v>
      </c>
      <c r="AU290" s="197" t="s">
        <v>92</v>
      </c>
      <c r="AY290" s="16" t="s">
        <v>129</v>
      </c>
      <c r="BE290" s="198">
        <f>IF(N290="základní",J290,0)</f>
        <v>0</v>
      </c>
      <c r="BF290" s="198">
        <f>IF(N290="snížená",J290,0)</f>
        <v>0</v>
      </c>
      <c r="BG290" s="198">
        <f>IF(N290="zákl. přenesená",J290,0)</f>
        <v>0</v>
      </c>
      <c r="BH290" s="198">
        <f>IF(N290="sníž. přenesená",J290,0)</f>
        <v>0</v>
      </c>
      <c r="BI290" s="198">
        <f>IF(N290="nulová",J290,0)</f>
        <v>0</v>
      </c>
      <c r="BJ290" s="16" t="s">
        <v>90</v>
      </c>
      <c r="BK290" s="198">
        <f>ROUND(I290*H290,2)</f>
        <v>0</v>
      </c>
      <c r="BL290" s="16" t="s">
        <v>136</v>
      </c>
      <c r="BM290" s="197" t="s">
        <v>574</v>
      </c>
    </row>
    <row r="291" spans="1:65" s="2" customFormat="1" ht="11.25">
      <c r="A291" s="33"/>
      <c r="B291" s="34"/>
      <c r="C291" s="35"/>
      <c r="D291" s="199" t="s">
        <v>138</v>
      </c>
      <c r="E291" s="35"/>
      <c r="F291" s="200" t="s">
        <v>575</v>
      </c>
      <c r="G291" s="35"/>
      <c r="H291" s="35"/>
      <c r="I291" s="201"/>
      <c r="J291" s="35"/>
      <c r="K291" s="35"/>
      <c r="L291" s="38"/>
      <c r="M291" s="202"/>
      <c r="N291" s="203"/>
      <c r="O291" s="70"/>
      <c r="P291" s="70"/>
      <c r="Q291" s="70"/>
      <c r="R291" s="70"/>
      <c r="S291" s="70"/>
      <c r="T291" s="71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T291" s="16" t="s">
        <v>138</v>
      </c>
      <c r="AU291" s="16" t="s">
        <v>92</v>
      </c>
    </row>
    <row r="292" spans="1:65" s="13" customFormat="1" ht="11.25">
      <c r="B292" s="204"/>
      <c r="C292" s="205"/>
      <c r="D292" s="206" t="s">
        <v>140</v>
      </c>
      <c r="E292" s="207" t="s">
        <v>1</v>
      </c>
      <c r="F292" s="208" t="s">
        <v>576</v>
      </c>
      <c r="G292" s="205"/>
      <c r="H292" s="209">
        <v>14</v>
      </c>
      <c r="I292" s="210"/>
      <c r="J292" s="205"/>
      <c r="K292" s="205"/>
      <c r="L292" s="211"/>
      <c r="M292" s="212"/>
      <c r="N292" s="213"/>
      <c r="O292" s="213"/>
      <c r="P292" s="213"/>
      <c r="Q292" s="213"/>
      <c r="R292" s="213"/>
      <c r="S292" s="213"/>
      <c r="T292" s="214"/>
      <c r="AT292" s="215" t="s">
        <v>140</v>
      </c>
      <c r="AU292" s="215" t="s">
        <v>92</v>
      </c>
      <c r="AV292" s="13" t="s">
        <v>92</v>
      </c>
      <c r="AW292" s="13" t="s">
        <v>36</v>
      </c>
      <c r="AX292" s="13" t="s">
        <v>90</v>
      </c>
      <c r="AY292" s="215" t="s">
        <v>129</v>
      </c>
    </row>
    <row r="293" spans="1:65" s="2" customFormat="1" ht="16.5" customHeight="1">
      <c r="A293" s="33"/>
      <c r="B293" s="34"/>
      <c r="C293" s="230" t="s">
        <v>577</v>
      </c>
      <c r="D293" s="231" t="s">
        <v>331</v>
      </c>
      <c r="E293" s="232" t="s">
        <v>578</v>
      </c>
      <c r="F293" s="233" t="s">
        <v>579</v>
      </c>
      <c r="G293" s="234" t="s">
        <v>144</v>
      </c>
      <c r="H293" s="235">
        <v>1</v>
      </c>
      <c r="I293" s="236"/>
      <c r="J293" s="237">
        <f>ROUND(I293*H293,2)</f>
        <v>0</v>
      </c>
      <c r="K293" s="233" t="s">
        <v>135</v>
      </c>
      <c r="L293" s="238"/>
      <c r="M293" s="239" t="s">
        <v>1</v>
      </c>
      <c r="N293" s="240" t="s">
        <v>47</v>
      </c>
      <c r="O293" s="70"/>
      <c r="P293" s="195">
        <f>O293*H293</f>
        <v>0</v>
      </c>
      <c r="Q293" s="195">
        <v>4.0000000000000001E-3</v>
      </c>
      <c r="R293" s="195">
        <f>Q293*H293</f>
        <v>4.0000000000000001E-3</v>
      </c>
      <c r="S293" s="195">
        <v>0</v>
      </c>
      <c r="T293" s="196">
        <f>S293*H293</f>
        <v>0</v>
      </c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R293" s="197" t="s">
        <v>180</v>
      </c>
      <c r="AT293" s="197" t="s">
        <v>331</v>
      </c>
      <c r="AU293" s="197" t="s">
        <v>92</v>
      </c>
      <c r="AY293" s="16" t="s">
        <v>129</v>
      </c>
      <c r="BE293" s="198">
        <f>IF(N293="základní",J293,0)</f>
        <v>0</v>
      </c>
      <c r="BF293" s="198">
        <f>IF(N293="snížená",J293,0)</f>
        <v>0</v>
      </c>
      <c r="BG293" s="198">
        <f>IF(N293="zákl. přenesená",J293,0)</f>
        <v>0</v>
      </c>
      <c r="BH293" s="198">
        <f>IF(N293="sníž. přenesená",J293,0)</f>
        <v>0</v>
      </c>
      <c r="BI293" s="198">
        <f>IF(N293="nulová",J293,0)</f>
        <v>0</v>
      </c>
      <c r="BJ293" s="16" t="s">
        <v>90</v>
      </c>
      <c r="BK293" s="198">
        <f>ROUND(I293*H293,2)</f>
        <v>0</v>
      </c>
      <c r="BL293" s="16" t="s">
        <v>136</v>
      </c>
      <c r="BM293" s="197" t="s">
        <v>580</v>
      </c>
    </row>
    <row r="294" spans="1:65" s="13" customFormat="1" ht="11.25">
      <c r="B294" s="204"/>
      <c r="C294" s="205"/>
      <c r="D294" s="206" t="s">
        <v>140</v>
      </c>
      <c r="E294" s="207" t="s">
        <v>1</v>
      </c>
      <c r="F294" s="208" t="s">
        <v>581</v>
      </c>
      <c r="G294" s="205"/>
      <c r="H294" s="209">
        <v>1</v>
      </c>
      <c r="I294" s="210"/>
      <c r="J294" s="205"/>
      <c r="K294" s="205"/>
      <c r="L294" s="211"/>
      <c r="M294" s="212"/>
      <c r="N294" s="213"/>
      <c r="O294" s="213"/>
      <c r="P294" s="213"/>
      <c r="Q294" s="213"/>
      <c r="R294" s="213"/>
      <c r="S294" s="213"/>
      <c r="T294" s="214"/>
      <c r="AT294" s="215" t="s">
        <v>140</v>
      </c>
      <c r="AU294" s="215" t="s">
        <v>92</v>
      </c>
      <c r="AV294" s="13" t="s">
        <v>92</v>
      </c>
      <c r="AW294" s="13" t="s">
        <v>36</v>
      </c>
      <c r="AX294" s="13" t="s">
        <v>90</v>
      </c>
      <c r="AY294" s="215" t="s">
        <v>129</v>
      </c>
    </row>
    <row r="295" spans="1:65" s="2" customFormat="1" ht="16.5" customHeight="1">
      <c r="A295" s="33"/>
      <c r="B295" s="34"/>
      <c r="C295" s="230" t="s">
        <v>582</v>
      </c>
      <c r="D295" s="231" t="s">
        <v>331</v>
      </c>
      <c r="E295" s="232" t="s">
        <v>583</v>
      </c>
      <c r="F295" s="233" t="s">
        <v>584</v>
      </c>
      <c r="G295" s="234" t="s">
        <v>144</v>
      </c>
      <c r="H295" s="235">
        <v>1</v>
      </c>
      <c r="I295" s="236"/>
      <c r="J295" s="237">
        <f>ROUND(I295*H295,2)</f>
        <v>0</v>
      </c>
      <c r="K295" s="233" t="s">
        <v>135</v>
      </c>
      <c r="L295" s="238"/>
      <c r="M295" s="239" t="s">
        <v>1</v>
      </c>
      <c r="N295" s="240" t="s">
        <v>47</v>
      </c>
      <c r="O295" s="70"/>
      <c r="P295" s="195">
        <f>O295*H295</f>
        <v>0</v>
      </c>
      <c r="Q295" s="195">
        <v>5.0000000000000001E-3</v>
      </c>
      <c r="R295" s="195">
        <f>Q295*H295</f>
        <v>5.0000000000000001E-3</v>
      </c>
      <c r="S295" s="195">
        <v>0</v>
      </c>
      <c r="T295" s="196">
        <f>S295*H295</f>
        <v>0</v>
      </c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R295" s="197" t="s">
        <v>180</v>
      </c>
      <c r="AT295" s="197" t="s">
        <v>331</v>
      </c>
      <c r="AU295" s="197" t="s">
        <v>92</v>
      </c>
      <c r="AY295" s="16" t="s">
        <v>129</v>
      </c>
      <c r="BE295" s="198">
        <f>IF(N295="základní",J295,0)</f>
        <v>0</v>
      </c>
      <c r="BF295" s="198">
        <f>IF(N295="snížená",J295,0)</f>
        <v>0</v>
      </c>
      <c r="BG295" s="198">
        <f>IF(N295="zákl. přenesená",J295,0)</f>
        <v>0</v>
      </c>
      <c r="BH295" s="198">
        <f>IF(N295="sníž. přenesená",J295,0)</f>
        <v>0</v>
      </c>
      <c r="BI295" s="198">
        <f>IF(N295="nulová",J295,0)</f>
        <v>0</v>
      </c>
      <c r="BJ295" s="16" t="s">
        <v>90</v>
      </c>
      <c r="BK295" s="198">
        <f>ROUND(I295*H295,2)</f>
        <v>0</v>
      </c>
      <c r="BL295" s="16" t="s">
        <v>136</v>
      </c>
      <c r="BM295" s="197" t="s">
        <v>585</v>
      </c>
    </row>
    <row r="296" spans="1:65" s="13" customFormat="1" ht="11.25">
      <c r="B296" s="204"/>
      <c r="C296" s="205"/>
      <c r="D296" s="206" t="s">
        <v>140</v>
      </c>
      <c r="E296" s="207" t="s">
        <v>1</v>
      </c>
      <c r="F296" s="208" t="s">
        <v>586</v>
      </c>
      <c r="G296" s="205"/>
      <c r="H296" s="209">
        <v>1</v>
      </c>
      <c r="I296" s="210"/>
      <c r="J296" s="205"/>
      <c r="K296" s="205"/>
      <c r="L296" s="211"/>
      <c r="M296" s="212"/>
      <c r="N296" s="213"/>
      <c r="O296" s="213"/>
      <c r="P296" s="213"/>
      <c r="Q296" s="213"/>
      <c r="R296" s="213"/>
      <c r="S296" s="213"/>
      <c r="T296" s="214"/>
      <c r="AT296" s="215" t="s">
        <v>140</v>
      </c>
      <c r="AU296" s="215" t="s">
        <v>92</v>
      </c>
      <c r="AV296" s="13" t="s">
        <v>92</v>
      </c>
      <c r="AW296" s="13" t="s">
        <v>36</v>
      </c>
      <c r="AX296" s="13" t="s">
        <v>90</v>
      </c>
      <c r="AY296" s="215" t="s">
        <v>129</v>
      </c>
    </row>
    <row r="297" spans="1:65" s="2" customFormat="1" ht="16.5" customHeight="1">
      <c r="A297" s="33"/>
      <c r="B297" s="34"/>
      <c r="C297" s="230" t="s">
        <v>587</v>
      </c>
      <c r="D297" s="231" t="s">
        <v>331</v>
      </c>
      <c r="E297" s="232" t="s">
        <v>588</v>
      </c>
      <c r="F297" s="233" t="s">
        <v>589</v>
      </c>
      <c r="G297" s="234" t="s">
        <v>144</v>
      </c>
      <c r="H297" s="235">
        <v>2</v>
      </c>
      <c r="I297" s="236"/>
      <c r="J297" s="237">
        <f>ROUND(I297*H297,2)</f>
        <v>0</v>
      </c>
      <c r="K297" s="233" t="s">
        <v>135</v>
      </c>
      <c r="L297" s="238"/>
      <c r="M297" s="239" t="s">
        <v>1</v>
      </c>
      <c r="N297" s="240" t="s">
        <v>47</v>
      </c>
      <c r="O297" s="70"/>
      <c r="P297" s="195">
        <f>O297*H297</f>
        <v>0</v>
      </c>
      <c r="Q297" s="195">
        <v>2.5000000000000001E-3</v>
      </c>
      <c r="R297" s="195">
        <f>Q297*H297</f>
        <v>5.0000000000000001E-3</v>
      </c>
      <c r="S297" s="195">
        <v>0</v>
      </c>
      <c r="T297" s="196">
        <f>S297*H297</f>
        <v>0</v>
      </c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R297" s="197" t="s">
        <v>180</v>
      </c>
      <c r="AT297" s="197" t="s">
        <v>331</v>
      </c>
      <c r="AU297" s="197" t="s">
        <v>92</v>
      </c>
      <c r="AY297" s="16" t="s">
        <v>129</v>
      </c>
      <c r="BE297" s="198">
        <f>IF(N297="základní",J297,0)</f>
        <v>0</v>
      </c>
      <c r="BF297" s="198">
        <f>IF(N297="snížená",J297,0)</f>
        <v>0</v>
      </c>
      <c r="BG297" s="198">
        <f>IF(N297="zákl. přenesená",J297,0)</f>
        <v>0</v>
      </c>
      <c r="BH297" s="198">
        <f>IF(N297="sníž. přenesená",J297,0)</f>
        <v>0</v>
      </c>
      <c r="BI297" s="198">
        <f>IF(N297="nulová",J297,0)</f>
        <v>0</v>
      </c>
      <c r="BJ297" s="16" t="s">
        <v>90</v>
      </c>
      <c r="BK297" s="198">
        <f>ROUND(I297*H297,2)</f>
        <v>0</v>
      </c>
      <c r="BL297" s="16" t="s">
        <v>136</v>
      </c>
      <c r="BM297" s="197" t="s">
        <v>590</v>
      </c>
    </row>
    <row r="298" spans="1:65" s="13" customFormat="1" ht="11.25">
      <c r="B298" s="204"/>
      <c r="C298" s="205"/>
      <c r="D298" s="206" t="s">
        <v>140</v>
      </c>
      <c r="E298" s="207" t="s">
        <v>1</v>
      </c>
      <c r="F298" s="208" t="s">
        <v>591</v>
      </c>
      <c r="G298" s="205"/>
      <c r="H298" s="209">
        <v>2</v>
      </c>
      <c r="I298" s="210"/>
      <c r="J298" s="205"/>
      <c r="K298" s="205"/>
      <c r="L298" s="211"/>
      <c r="M298" s="212"/>
      <c r="N298" s="213"/>
      <c r="O298" s="213"/>
      <c r="P298" s="213"/>
      <c r="Q298" s="213"/>
      <c r="R298" s="213"/>
      <c r="S298" s="213"/>
      <c r="T298" s="214"/>
      <c r="AT298" s="215" t="s">
        <v>140</v>
      </c>
      <c r="AU298" s="215" t="s">
        <v>92</v>
      </c>
      <c r="AV298" s="13" t="s">
        <v>92</v>
      </c>
      <c r="AW298" s="13" t="s">
        <v>36</v>
      </c>
      <c r="AX298" s="13" t="s">
        <v>90</v>
      </c>
      <c r="AY298" s="215" t="s">
        <v>129</v>
      </c>
    </row>
    <row r="299" spans="1:65" s="2" customFormat="1" ht="16.5" customHeight="1">
      <c r="A299" s="33"/>
      <c r="B299" s="34"/>
      <c r="C299" s="230" t="s">
        <v>592</v>
      </c>
      <c r="D299" s="231" t="s">
        <v>331</v>
      </c>
      <c r="E299" s="232" t="s">
        <v>593</v>
      </c>
      <c r="F299" s="233" t="s">
        <v>594</v>
      </c>
      <c r="G299" s="234" t="s">
        <v>144</v>
      </c>
      <c r="H299" s="235">
        <v>1</v>
      </c>
      <c r="I299" s="236"/>
      <c r="J299" s="237">
        <f>ROUND(I299*H299,2)</f>
        <v>0</v>
      </c>
      <c r="K299" s="233" t="s">
        <v>135</v>
      </c>
      <c r="L299" s="238"/>
      <c r="M299" s="239" t="s">
        <v>1</v>
      </c>
      <c r="N299" s="240" t="s">
        <v>47</v>
      </c>
      <c r="O299" s="70"/>
      <c r="P299" s="195">
        <f>O299*H299</f>
        <v>0</v>
      </c>
      <c r="Q299" s="195">
        <v>2.5999999999999999E-3</v>
      </c>
      <c r="R299" s="195">
        <f>Q299*H299</f>
        <v>2.5999999999999999E-3</v>
      </c>
      <c r="S299" s="195">
        <v>0</v>
      </c>
      <c r="T299" s="196">
        <f>S299*H299</f>
        <v>0</v>
      </c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33"/>
      <c r="AR299" s="197" t="s">
        <v>180</v>
      </c>
      <c r="AT299" s="197" t="s">
        <v>331</v>
      </c>
      <c r="AU299" s="197" t="s">
        <v>92</v>
      </c>
      <c r="AY299" s="16" t="s">
        <v>129</v>
      </c>
      <c r="BE299" s="198">
        <f>IF(N299="základní",J299,0)</f>
        <v>0</v>
      </c>
      <c r="BF299" s="198">
        <f>IF(N299="snížená",J299,0)</f>
        <v>0</v>
      </c>
      <c r="BG299" s="198">
        <f>IF(N299="zákl. přenesená",J299,0)</f>
        <v>0</v>
      </c>
      <c r="BH299" s="198">
        <f>IF(N299="sníž. přenesená",J299,0)</f>
        <v>0</v>
      </c>
      <c r="BI299" s="198">
        <f>IF(N299="nulová",J299,0)</f>
        <v>0</v>
      </c>
      <c r="BJ299" s="16" t="s">
        <v>90</v>
      </c>
      <c r="BK299" s="198">
        <f>ROUND(I299*H299,2)</f>
        <v>0</v>
      </c>
      <c r="BL299" s="16" t="s">
        <v>136</v>
      </c>
      <c r="BM299" s="197" t="s">
        <v>595</v>
      </c>
    </row>
    <row r="300" spans="1:65" s="13" customFormat="1" ht="11.25">
      <c r="B300" s="204"/>
      <c r="C300" s="205"/>
      <c r="D300" s="206" t="s">
        <v>140</v>
      </c>
      <c r="E300" s="207" t="s">
        <v>1</v>
      </c>
      <c r="F300" s="208" t="s">
        <v>596</v>
      </c>
      <c r="G300" s="205"/>
      <c r="H300" s="209">
        <v>1</v>
      </c>
      <c r="I300" s="210"/>
      <c r="J300" s="205"/>
      <c r="K300" s="205"/>
      <c r="L300" s="211"/>
      <c r="M300" s="212"/>
      <c r="N300" s="213"/>
      <c r="O300" s="213"/>
      <c r="P300" s="213"/>
      <c r="Q300" s="213"/>
      <c r="R300" s="213"/>
      <c r="S300" s="213"/>
      <c r="T300" s="214"/>
      <c r="AT300" s="215" t="s">
        <v>140</v>
      </c>
      <c r="AU300" s="215" t="s">
        <v>92</v>
      </c>
      <c r="AV300" s="13" t="s">
        <v>92</v>
      </c>
      <c r="AW300" s="13" t="s">
        <v>36</v>
      </c>
      <c r="AX300" s="13" t="s">
        <v>90</v>
      </c>
      <c r="AY300" s="215" t="s">
        <v>129</v>
      </c>
    </row>
    <row r="301" spans="1:65" s="2" customFormat="1" ht="16.5" customHeight="1">
      <c r="A301" s="33"/>
      <c r="B301" s="34"/>
      <c r="C301" s="230" t="s">
        <v>597</v>
      </c>
      <c r="D301" s="231" t="s">
        <v>331</v>
      </c>
      <c r="E301" s="232" t="s">
        <v>598</v>
      </c>
      <c r="F301" s="233" t="s">
        <v>599</v>
      </c>
      <c r="G301" s="234" t="s">
        <v>144</v>
      </c>
      <c r="H301" s="235">
        <v>8</v>
      </c>
      <c r="I301" s="236"/>
      <c r="J301" s="237">
        <f>ROUND(I301*H301,2)</f>
        <v>0</v>
      </c>
      <c r="K301" s="233" t="s">
        <v>135</v>
      </c>
      <c r="L301" s="238"/>
      <c r="M301" s="239" t="s">
        <v>1</v>
      </c>
      <c r="N301" s="240" t="s">
        <v>47</v>
      </c>
      <c r="O301" s="70"/>
      <c r="P301" s="195">
        <f>O301*H301</f>
        <v>0</v>
      </c>
      <c r="Q301" s="195">
        <v>3.5000000000000001E-3</v>
      </c>
      <c r="R301" s="195">
        <f>Q301*H301</f>
        <v>2.8000000000000001E-2</v>
      </c>
      <c r="S301" s="195">
        <v>0</v>
      </c>
      <c r="T301" s="196">
        <f>S301*H301</f>
        <v>0</v>
      </c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R301" s="197" t="s">
        <v>180</v>
      </c>
      <c r="AT301" s="197" t="s">
        <v>331</v>
      </c>
      <c r="AU301" s="197" t="s">
        <v>92</v>
      </c>
      <c r="AY301" s="16" t="s">
        <v>129</v>
      </c>
      <c r="BE301" s="198">
        <f>IF(N301="základní",J301,0)</f>
        <v>0</v>
      </c>
      <c r="BF301" s="198">
        <f>IF(N301="snížená",J301,0)</f>
        <v>0</v>
      </c>
      <c r="BG301" s="198">
        <f>IF(N301="zákl. přenesená",J301,0)</f>
        <v>0</v>
      </c>
      <c r="BH301" s="198">
        <f>IF(N301="sníž. přenesená",J301,0)</f>
        <v>0</v>
      </c>
      <c r="BI301" s="198">
        <f>IF(N301="nulová",J301,0)</f>
        <v>0</v>
      </c>
      <c r="BJ301" s="16" t="s">
        <v>90</v>
      </c>
      <c r="BK301" s="198">
        <f>ROUND(I301*H301,2)</f>
        <v>0</v>
      </c>
      <c r="BL301" s="16" t="s">
        <v>136</v>
      </c>
      <c r="BM301" s="197" t="s">
        <v>600</v>
      </c>
    </row>
    <row r="302" spans="1:65" s="13" customFormat="1" ht="11.25">
      <c r="B302" s="204"/>
      <c r="C302" s="205"/>
      <c r="D302" s="206" t="s">
        <v>140</v>
      </c>
      <c r="E302" s="207" t="s">
        <v>1</v>
      </c>
      <c r="F302" s="208" t="s">
        <v>601</v>
      </c>
      <c r="G302" s="205"/>
      <c r="H302" s="209">
        <v>8</v>
      </c>
      <c r="I302" s="210"/>
      <c r="J302" s="205"/>
      <c r="K302" s="205"/>
      <c r="L302" s="211"/>
      <c r="M302" s="212"/>
      <c r="N302" s="213"/>
      <c r="O302" s="213"/>
      <c r="P302" s="213"/>
      <c r="Q302" s="213"/>
      <c r="R302" s="213"/>
      <c r="S302" s="213"/>
      <c r="T302" s="214"/>
      <c r="AT302" s="215" t="s">
        <v>140</v>
      </c>
      <c r="AU302" s="215" t="s">
        <v>92</v>
      </c>
      <c r="AV302" s="13" t="s">
        <v>92</v>
      </c>
      <c r="AW302" s="13" t="s">
        <v>36</v>
      </c>
      <c r="AX302" s="13" t="s">
        <v>90</v>
      </c>
      <c r="AY302" s="215" t="s">
        <v>129</v>
      </c>
    </row>
    <row r="303" spans="1:65" s="2" customFormat="1" ht="16.5" customHeight="1">
      <c r="A303" s="33"/>
      <c r="B303" s="34"/>
      <c r="C303" s="230" t="s">
        <v>602</v>
      </c>
      <c r="D303" s="231" t="s">
        <v>331</v>
      </c>
      <c r="E303" s="232" t="s">
        <v>603</v>
      </c>
      <c r="F303" s="233" t="s">
        <v>604</v>
      </c>
      <c r="G303" s="234" t="s">
        <v>144</v>
      </c>
      <c r="H303" s="235">
        <v>1</v>
      </c>
      <c r="I303" s="236"/>
      <c r="J303" s="237">
        <f>ROUND(I303*H303,2)</f>
        <v>0</v>
      </c>
      <c r="K303" s="233" t="s">
        <v>135</v>
      </c>
      <c r="L303" s="238"/>
      <c r="M303" s="239" t="s">
        <v>1</v>
      </c>
      <c r="N303" s="240" t="s">
        <v>47</v>
      </c>
      <c r="O303" s="70"/>
      <c r="P303" s="195">
        <f>O303*H303</f>
        <v>0</v>
      </c>
      <c r="Q303" s="195">
        <v>1.6999999999999999E-3</v>
      </c>
      <c r="R303" s="195">
        <f>Q303*H303</f>
        <v>1.6999999999999999E-3</v>
      </c>
      <c r="S303" s="195">
        <v>0</v>
      </c>
      <c r="T303" s="196">
        <f>S303*H303</f>
        <v>0</v>
      </c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R303" s="197" t="s">
        <v>180</v>
      </c>
      <c r="AT303" s="197" t="s">
        <v>331</v>
      </c>
      <c r="AU303" s="197" t="s">
        <v>92</v>
      </c>
      <c r="AY303" s="16" t="s">
        <v>129</v>
      </c>
      <c r="BE303" s="198">
        <f>IF(N303="základní",J303,0)</f>
        <v>0</v>
      </c>
      <c r="BF303" s="198">
        <f>IF(N303="snížená",J303,0)</f>
        <v>0</v>
      </c>
      <c r="BG303" s="198">
        <f>IF(N303="zákl. přenesená",J303,0)</f>
        <v>0</v>
      </c>
      <c r="BH303" s="198">
        <f>IF(N303="sníž. přenesená",J303,0)</f>
        <v>0</v>
      </c>
      <c r="BI303" s="198">
        <f>IF(N303="nulová",J303,0)</f>
        <v>0</v>
      </c>
      <c r="BJ303" s="16" t="s">
        <v>90</v>
      </c>
      <c r="BK303" s="198">
        <f>ROUND(I303*H303,2)</f>
        <v>0</v>
      </c>
      <c r="BL303" s="16" t="s">
        <v>136</v>
      </c>
      <c r="BM303" s="197" t="s">
        <v>605</v>
      </c>
    </row>
    <row r="304" spans="1:65" s="13" customFormat="1" ht="11.25">
      <c r="B304" s="204"/>
      <c r="C304" s="205"/>
      <c r="D304" s="206" t="s">
        <v>140</v>
      </c>
      <c r="E304" s="207" t="s">
        <v>1</v>
      </c>
      <c r="F304" s="208" t="s">
        <v>606</v>
      </c>
      <c r="G304" s="205"/>
      <c r="H304" s="209">
        <v>1</v>
      </c>
      <c r="I304" s="210"/>
      <c r="J304" s="205"/>
      <c r="K304" s="205"/>
      <c r="L304" s="211"/>
      <c r="M304" s="212"/>
      <c r="N304" s="213"/>
      <c r="O304" s="213"/>
      <c r="P304" s="213"/>
      <c r="Q304" s="213"/>
      <c r="R304" s="213"/>
      <c r="S304" s="213"/>
      <c r="T304" s="214"/>
      <c r="AT304" s="215" t="s">
        <v>140</v>
      </c>
      <c r="AU304" s="215" t="s">
        <v>92</v>
      </c>
      <c r="AV304" s="13" t="s">
        <v>92</v>
      </c>
      <c r="AW304" s="13" t="s">
        <v>36</v>
      </c>
      <c r="AX304" s="13" t="s">
        <v>90</v>
      </c>
      <c r="AY304" s="215" t="s">
        <v>129</v>
      </c>
    </row>
    <row r="305" spans="1:65" s="2" customFormat="1" ht="16.5" customHeight="1">
      <c r="A305" s="33"/>
      <c r="B305" s="34"/>
      <c r="C305" s="185" t="s">
        <v>607</v>
      </c>
      <c r="D305" s="186" t="s">
        <v>131</v>
      </c>
      <c r="E305" s="187" t="s">
        <v>608</v>
      </c>
      <c r="F305" s="188" t="s">
        <v>609</v>
      </c>
      <c r="G305" s="189" t="s">
        <v>144</v>
      </c>
      <c r="H305" s="190">
        <v>13</v>
      </c>
      <c r="I305" s="191"/>
      <c r="J305" s="192">
        <f>ROUND(I305*H305,2)</f>
        <v>0</v>
      </c>
      <c r="K305" s="188" t="s">
        <v>135</v>
      </c>
      <c r="L305" s="38"/>
      <c r="M305" s="193" t="s">
        <v>1</v>
      </c>
      <c r="N305" s="194" t="s">
        <v>47</v>
      </c>
      <c r="O305" s="70"/>
      <c r="P305" s="195">
        <f>O305*H305</f>
        <v>0</v>
      </c>
      <c r="Q305" s="195">
        <v>0.11241</v>
      </c>
      <c r="R305" s="195">
        <f>Q305*H305</f>
        <v>1.46133</v>
      </c>
      <c r="S305" s="195">
        <v>0</v>
      </c>
      <c r="T305" s="196">
        <f>S305*H305</f>
        <v>0</v>
      </c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R305" s="197" t="s">
        <v>136</v>
      </c>
      <c r="AT305" s="197" t="s">
        <v>131</v>
      </c>
      <c r="AU305" s="197" t="s">
        <v>92</v>
      </c>
      <c r="AY305" s="16" t="s">
        <v>129</v>
      </c>
      <c r="BE305" s="198">
        <f>IF(N305="základní",J305,0)</f>
        <v>0</v>
      </c>
      <c r="BF305" s="198">
        <f>IF(N305="snížená",J305,0)</f>
        <v>0</v>
      </c>
      <c r="BG305" s="198">
        <f>IF(N305="zákl. přenesená",J305,0)</f>
        <v>0</v>
      </c>
      <c r="BH305" s="198">
        <f>IF(N305="sníž. přenesená",J305,0)</f>
        <v>0</v>
      </c>
      <c r="BI305" s="198">
        <f>IF(N305="nulová",J305,0)</f>
        <v>0</v>
      </c>
      <c r="BJ305" s="16" t="s">
        <v>90</v>
      </c>
      <c r="BK305" s="198">
        <f>ROUND(I305*H305,2)</f>
        <v>0</v>
      </c>
      <c r="BL305" s="16" t="s">
        <v>136</v>
      </c>
      <c r="BM305" s="197" t="s">
        <v>610</v>
      </c>
    </row>
    <row r="306" spans="1:65" s="2" customFormat="1" ht="11.25">
      <c r="A306" s="33"/>
      <c r="B306" s="34"/>
      <c r="C306" s="35"/>
      <c r="D306" s="199" t="s">
        <v>138</v>
      </c>
      <c r="E306" s="35"/>
      <c r="F306" s="200" t="s">
        <v>611</v>
      </c>
      <c r="G306" s="35"/>
      <c r="H306" s="35"/>
      <c r="I306" s="201"/>
      <c r="J306" s="35"/>
      <c r="K306" s="35"/>
      <c r="L306" s="38"/>
      <c r="M306" s="202"/>
      <c r="N306" s="203"/>
      <c r="O306" s="70"/>
      <c r="P306" s="70"/>
      <c r="Q306" s="70"/>
      <c r="R306" s="70"/>
      <c r="S306" s="70"/>
      <c r="T306" s="71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T306" s="16" t="s">
        <v>138</v>
      </c>
      <c r="AU306" s="16" t="s">
        <v>92</v>
      </c>
    </row>
    <row r="307" spans="1:65" s="13" customFormat="1" ht="11.25">
      <c r="B307" s="204"/>
      <c r="C307" s="205"/>
      <c r="D307" s="206" t="s">
        <v>140</v>
      </c>
      <c r="E307" s="207" t="s">
        <v>1</v>
      </c>
      <c r="F307" s="208" t="s">
        <v>207</v>
      </c>
      <c r="G307" s="205"/>
      <c r="H307" s="209">
        <v>13</v>
      </c>
      <c r="I307" s="210"/>
      <c r="J307" s="205"/>
      <c r="K307" s="205"/>
      <c r="L307" s="211"/>
      <c r="M307" s="212"/>
      <c r="N307" s="213"/>
      <c r="O307" s="213"/>
      <c r="P307" s="213"/>
      <c r="Q307" s="213"/>
      <c r="R307" s="213"/>
      <c r="S307" s="213"/>
      <c r="T307" s="214"/>
      <c r="AT307" s="215" t="s">
        <v>140</v>
      </c>
      <c r="AU307" s="215" t="s">
        <v>92</v>
      </c>
      <c r="AV307" s="13" t="s">
        <v>92</v>
      </c>
      <c r="AW307" s="13" t="s">
        <v>36</v>
      </c>
      <c r="AX307" s="13" t="s">
        <v>90</v>
      </c>
      <c r="AY307" s="215" t="s">
        <v>129</v>
      </c>
    </row>
    <row r="308" spans="1:65" s="2" customFormat="1" ht="16.5" customHeight="1">
      <c r="A308" s="33"/>
      <c r="B308" s="34"/>
      <c r="C308" s="230" t="s">
        <v>612</v>
      </c>
      <c r="D308" s="231" t="s">
        <v>331</v>
      </c>
      <c r="E308" s="232" t="s">
        <v>613</v>
      </c>
      <c r="F308" s="233" t="s">
        <v>614</v>
      </c>
      <c r="G308" s="234" t="s">
        <v>144</v>
      </c>
      <c r="H308" s="235">
        <v>13</v>
      </c>
      <c r="I308" s="236"/>
      <c r="J308" s="237">
        <f>ROUND(I308*H308,2)</f>
        <v>0</v>
      </c>
      <c r="K308" s="233" t="s">
        <v>135</v>
      </c>
      <c r="L308" s="238"/>
      <c r="M308" s="239" t="s">
        <v>1</v>
      </c>
      <c r="N308" s="240" t="s">
        <v>47</v>
      </c>
      <c r="O308" s="70"/>
      <c r="P308" s="195">
        <f>O308*H308</f>
        <v>0</v>
      </c>
      <c r="Q308" s="195">
        <v>6.1000000000000004E-3</v>
      </c>
      <c r="R308" s="195">
        <f>Q308*H308</f>
        <v>7.9300000000000009E-2</v>
      </c>
      <c r="S308" s="195">
        <v>0</v>
      </c>
      <c r="T308" s="196">
        <f>S308*H308</f>
        <v>0</v>
      </c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R308" s="197" t="s">
        <v>180</v>
      </c>
      <c r="AT308" s="197" t="s">
        <v>331</v>
      </c>
      <c r="AU308" s="197" t="s">
        <v>92</v>
      </c>
      <c r="AY308" s="16" t="s">
        <v>129</v>
      </c>
      <c r="BE308" s="198">
        <f>IF(N308="základní",J308,0)</f>
        <v>0</v>
      </c>
      <c r="BF308" s="198">
        <f>IF(N308="snížená",J308,0)</f>
        <v>0</v>
      </c>
      <c r="BG308" s="198">
        <f>IF(N308="zákl. přenesená",J308,0)</f>
        <v>0</v>
      </c>
      <c r="BH308" s="198">
        <f>IF(N308="sníž. přenesená",J308,0)</f>
        <v>0</v>
      </c>
      <c r="BI308" s="198">
        <f>IF(N308="nulová",J308,0)</f>
        <v>0</v>
      </c>
      <c r="BJ308" s="16" t="s">
        <v>90</v>
      </c>
      <c r="BK308" s="198">
        <f>ROUND(I308*H308,2)</f>
        <v>0</v>
      </c>
      <c r="BL308" s="16" t="s">
        <v>136</v>
      </c>
      <c r="BM308" s="197" t="s">
        <v>615</v>
      </c>
    </row>
    <row r="309" spans="1:65" s="13" customFormat="1" ht="11.25">
      <c r="B309" s="204"/>
      <c r="C309" s="205"/>
      <c r="D309" s="206" t="s">
        <v>140</v>
      </c>
      <c r="E309" s="207" t="s">
        <v>1</v>
      </c>
      <c r="F309" s="208" t="s">
        <v>207</v>
      </c>
      <c r="G309" s="205"/>
      <c r="H309" s="209">
        <v>13</v>
      </c>
      <c r="I309" s="210"/>
      <c r="J309" s="205"/>
      <c r="K309" s="205"/>
      <c r="L309" s="211"/>
      <c r="M309" s="212"/>
      <c r="N309" s="213"/>
      <c r="O309" s="213"/>
      <c r="P309" s="213"/>
      <c r="Q309" s="213"/>
      <c r="R309" s="213"/>
      <c r="S309" s="213"/>
      <c r="T309" s="214"/>
      <c r="AT309" s="215" t="s">
        <v>140</v>
      </c>
      <c r="AU309" s="215" t="s">
        <v>92</v>
      </c>
      <c r="AV309" s="13" t="s">
        <v>92</v>
      </c>
      <c r="AW309" s="13" t="s">
        <v>36</v>
      </c>
      <c r="AX309" s="13" t="s">
        <v>90</v>
      </c>
      <c r="AY309" s="215" t="s">
        <v>129</v>
      </c>
    </row>
    <row r="310" spans="1:65" s="2" customFormat="1" ht="16.5" customHeight="1">
      <c r="A310" s="33"/>
      <c r="B310" s="34"/>
      <c r="C310" s="185" t="s">
        <v>616</v>
      </c>
      <c r="D310" s="186" t="s">
        <v>131</v>
      </c>
      <c r="E310" s="187" t="s">
        <v>617</v>
      </c>
      <c r="F310" s="188" t="s">
        <v>618</v>
      </c>
      <c r="G310" s="189" t="s">
        <v>134</v>
      </c>
      <c r="H310" s="190">
        <v>3</v>
      </c>
      <c r="I310" s="191"/>
      <c r="J310" s="192">
        <f>ROUND(I310*H310,2)</f>
        <v>0</v>
      </c>
      <c r="K310" s="188" t="s">
        <v>135</v>
      </c>
      <c r="L310" s="38"/>
      <c r="M310" s="193" t="s">
        <v>1</v>
      </c>
      <c r="N310" s="194" t="s">
        <v>47</v>
      </c>
      <c r="O310" s="70"/>
      <c r="P310" s="195">
        <f>O310*H310</f>
        <v>0</v>
      </c>
      <c r="Q310" s="195">
        <v>5.9999999999999995E-4</v>
      </c>
      <c r="R310" s="195">
        <f>Q310*H310</f>
        <v>1.8E-3</v>
      </c>
      <c r="S310" s="195">
        <v>0</v>
      </c>
      <c r="T310" s="196">
        <f>S310*H310</f>
        <v>0</v>
      </c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R310" s="197" t="s">
        <v>136</v>
      </c>
      <c r="AT310" s="197" t="s">
        <v>131</v>
      </c>
      <c r="AU310" s="197" t="s">
        <v>92</v>
      </c>
      <c r="AY310" s="16" t="s">
        <v>129</v>
      </c>
      <c r="BE310" s="198">
        <f>IF(N310="základní",J310,0)</f>
        <v>0</v>
      </c>
      <c r="BF310" s="198">
        <f>IF(N310="snížená",J310,0)</f>
        <v>0</v>
      </c>
      <c r="BG310" s="198">
        <f>IF(N310="zákl. přenesená",J310,0)</f>
        <v>0</v>
      </c>
      <c r="BH310" s="198">
        <f>IF(N310="sníž. přenesená",J310,0)</f>
        <v>0</v>
      </c>
      <c r="BI310" s="198">
        <f>IF(N310="nulová",J310,0)</f>
        <v>0</v>
      </c>
      <c r="BJ310" s="16" t="s">
        <v>90</v>
      </c>
      <c r="BK310" s="198">
        <f>ROUND(I310*H310,2)</f>
        <v>0</v>
      </c>
      <c r="BL310" s="16" t="s">
        <v>136</v>
      </c>
      <c r="BM310" s="197" t="s">
        <v>619</v>
      </c>
    </row>
    <row r="311" spans="1:65" s="2" customFormat="1" ht="11.25">
      <c r="A311" s="33"/>
      <c r="B311" s="34"/>
      <c r="C311" s="35"/>
      <c r="D311" s="199" t="s">
        <v>138</v>
      </c>
      <c r="E311" s="35"/>
      <c r="F311" s="200" t="s">
        <v>620</v>
      </c>
      <c r="G311" s="35"/>
      <c r="H311" s="35"/>
      <c r="I311" s="201"/>
      <c r="J311" s="35"/>
      <c r="K311" s="35"/>
      <c r="L311" s="38"/>
      <c r="M311" s="202"/>
      <c r="N311" s="203"/>
      <c r="O311" s="70"/>
      <c r="P311" s="70"/>
      <c r="Q311" s="70"/>
      <c r="R311" s="70"/>
      <c r="S311" s="70"/>
      <c r="T311" s="71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T311" s="16" t="s">
        <v>138</v>
      </c>
      <c r="AU311" s="16" t="s">
        <v>92</v>
      </c>
    </row>
    <row r="312" spans="1:65" s="13" customFormat="1" ht="11.25">
      <c r="B312" s="204"/>
      <c r="C312" s="205"/>
      <c r="D312" s="206" t="s">
        <v>140</v>
      </c>
      <c r="E312" s="207" t="s">
        <v>1</v>
      </c>
      <c r="F312" s="208" t="s">
        <v>621</v>
      </c>
      <c r="G312" s="205"/>
      <c r="H312" s="209">
        <v>3</v>
      </c>
      <c r="I312" s="210"/>
      <c r="J312" s="205"/>
      <c r="K312" s="205"/>
      <c r="L312" s="211"/>
      <c r="M312" s="212"/>
      <c r="N312" s="213"/>
      <c r="O312" s="213"/>
      <c r="P312" s="213"/>
      <c r="Q312" s="213"/>
      <c r="R312" s="213"/>
      <c r="S312" s="213"/>
      <c r="T312" s="214"/>
      <c r="AT312" s="215" t="s">
        <v>140</v>
      </c>
      <c r="AU312" s="215" t="s">
        <v>92</v>
      </c>
      <c r="AV312" s="13" t="s">
        <v>92</v>
      </c>
      <c r="AW312" s="13" t="s">
        <v>36</v>
      </c>
      <c r="AX312" s="13" t="s">
        <v>90</v>
      </c>
      <c r="AY312" s="215" t="s">
        <v>129</v>
      </c>
    </row>
    <row r="313" spans="1:65" s="2" customFormat="1" ht="16.5" customHeight="1">
      <c r="A313" s="33"/>
      <c r="B313" s="34"/>
      <c r="C313" s="185" t="s">
        <v>622</v>
      </c>
      <c r="D313" s="186" t="s">
        <v>131</v>
      </c>
      <c r="E313" s="187" t="s">
        <v>623</v>
      </c>
      <c r="F313" s="188" t="s">
        <v>624</v>
      </c>
      <c r="G313" s="189" t="s">
        <v>134</v>
      </c>
      <c r="H313" s="190">
        <v>3</v>
      </c>
      <c r="I313" s="191"/>
      <c r="J313" s="192">
        <f>ROUND(I313*H313,2)</f>
        <v>0</v>
      </c>
      <c r="K313" s="188" t="s">
        <v>135</v>
      </c>
      <c r="L313" s="38"/>
      <c r="M313" s="193" t="s">
        <v>1</v>
      </c>
      <c r="N313" s="194" t="s">
        <v>47</v>
      </c>
      <c r="O313" s="70"/>
      <c r="P313" s="195">
        <f>O313*H313</f>
        <v>0</v>
      </c>
      <c r="Q313" s="195">
        <v>1.0000000000000001E-5</v>
      </c>
      <c r="R313" s="195">
        <f>Q313*H313</f>
        <v>3.0000000000000004E-5</v>
      </c>
      <c r="S313" s="195">
        <v>0</v>
      </c>
      <c r="T313" s="196">
        <f>S313*H313</f>
        <v>0</v>
      </c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R313" s="197" t="s">
        <v>136</v>
      </c>
      <c r="AT313" s="197" t="s">
        <v>131</v>
      </c>
      <c r="AU313" s="197" t="s">
        <v>92</v>
      </c>
      <c r="AY313" s="16" t="s">
        <v>129</v>
      </c>
      <c r="BE313" s="198">
        <f>IF(N313="základní",J313,0)</f>
        <v>0</v>
      </c>
      <c r="BF313" s="198">
        <f>IF(N313="snížená",J313,0)</f>
        <v>0</v>
      </c>
      <c r="BG313" s="198">
        <f>IF(N313="zákl. přenesená",J313,0)</f>
        <v>0</v>
      </c>
      <c r="BH313" s="198">
        <f>IF(N313="sníž. přenesená",J313,0)</f>
        <v>0</v>
      </c>
      <c r="BI313" s="198">
        <f>IF(N313="nulová",J313,0)</f>
        <v>0</v>
      </c>
      <c r="BJ313" s="16" t="s">
        <v>90</v>
      </c>
      <c r="BK313" s="198">
        <f>ROUND(I313*H313,2)</f>
        <v>0</v>
      </c>
      <c r="BL313" s="16" t="s">
        <v>136</v>
      </c>
      <c r="BM313" s="197" t="s">
        <v>625</v>
      </c>
    </row>
    <row r="314" spans="1:65" s="2" customFormat="1" ht="11.25">
      <c r="A314" s="33"/>
      <c r="B314" s="34"/>
      <c r="C314" s="35"/>
      <c r="D314" s="199" t="s">
        <v>138</v>
      </c>
      <c r="E314" s="35"/>
      <c r="F314" s="200" t="s">
        <v>626</v>
      </c>
      <c r="G314" s="35"/>
      <c r="H314" s="35"/>
      <c r="I314" s="201"/>
      <c r="J314" s="35"/>
      <c r="K314" s="35"/>
      <c r="L314" s="38"/>
      <c r="M314" s="202"/>
      <c r="N314" s="203"/>
      <c r="O314" s="70"/>
      <c r="P314" s="70"/>
      <c r="Q314" s="70"/>
      <c r="R314" s="70"/>
      <c r="S314" s="70"/>
      <c r="T314" s="71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T314" s="16" t="s">
        <v>138</v>
      </c>
      <c r="AU314" s="16" t="s">
        <v>92</v>
      </c>
    </row>
    <row r="315" spans="1:65" s="13" customFormat="1" ht="11.25">
      <c r="B315" s="204"/>
      <c r="C315" s="205"/>
      <c r="D315" s="206" t="s">
        <v>140</v>
      </c>
      <c r="E315" s="207" t="s">
        <v>1</v>
      </c>
      <c r="F315" s="208" t="s">
        <v>621</v>
      </c>
      <c r="G315" s="205"/>
      <c r="H315" s="209">
        <v>3</v>
      </c>
      <c r="I315" s="210"/>
      <c r="J315" s="205"/>
      <c r="K315" s="205"/>
      <c r="L315" s="211"/>
      <c r="M315" s="212"/>
      <c r="N315" s="213"/>
      <c r="O315" s="213"/>
      <c r="P315" s="213"/>
      <c r="Q315" s="213"/>
      <c r="R315" s="213"/>
      <c r="S315" s="213"/>
      <c r="T315" s="214"/>
      <c r="AT315" s="215" t="s">
        <v>140</v>
      </c>
      <c r="AU315" s="215" t="s">
        <v>92</v>
      </c>
      <c r="AV315" s="13" t="s">
        <v>92</v>
      </c>
      <c r="AW315" s="13" t="s">
        <v>36</v>
      </c>
      <c r="AX315" s="13" t="s">
        <v>90</v>
      </c>
      <c r="AY315" s="215" t="s">
        <v>129</v>
      </c>
    </row>
    <row r="316" spans="1:65" s="2" customFormat="1" ht="16.5" customHeight="1">
      <c r="A316" s="33"/>
      <c r="B316" s="34"/>
      <c r="C316" s="185" t="s">
        <v>627</v>
      </c>
      <c r="D316" s="186" t="s">
        <v>131</v>
      </c>
      <c r="E316" s="187" t="s">
        <v>628</v>
      </c>
      <c r="F316" s="188" t="s">
        <v>629</v>
      </c>
      <c r="G316" s="189" t="s">
        <v>469</v>
      </c>
      <c r="H316" s="190">
        <v>420</v>
      </c>
      <c r="I316" s="191"/>
      <c r="J316" s="192">
        <f>ROUND(I316*H316,2)</f>
        <v>0</v>
      </c>
      <c r="K316" s="188" t="s">
        <v>135</v>
      </c>
      <c r="L316" s="38"/>
      <c r="M316" s="193" t="s">
        <v>1</v>
      </c>
      <c r="N316" s="194" t="s">
        <v>47</v>
      </c>
      <c r="O316" s="70"/>
      <c r="P316" s="195">
        <f>O316*H316</f>
        <v>0</v>
      </c>
      <c r="Q316" s="195">
        <v>0.15540000000000001</v>
      </c>
      <c r="R316" s="195">
        <f>Q316*H316</f>
        <v>65.268000000000001</v>
      </c>
      <c r="S316" s="195">
        <v>0</v>
      </c>
      <c r="T316" s="196">
        <f>S316*H316</f>
        <v>0</v>
      </c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33"/>
      <c r="AR316" s="197" t="s">
        <v>136</v>
      </c>
      <c r="AT316" s="197" t="s">
        <v>131</v>
      </c>
      <c r="AU316" s="197" t="s">
        <v>92</v>
      </c>
      <c r="AY316" s="16" t="s">
        <v>129</v>
      </c>
      <c r="BE316" s="198">
        <f>IF(N316="základní",J316,0)</f>
        <v>0</v>
      </c>
      <c r="BF316" s="198">
        <f>IF(N316="snížená",J316,0)</f>
        <v>0</v>
      </c>
      <c r="BG316" s="198">
        <f>IF(N316="zákl. přenesená",J316,0)</f>
        <v>0</v>
      </c>
      <c r="BH316" s="198">
        <f>IF(N316="sníž. přenesená",J316,0)</f>
        <v>0</v>
      </c>
      <c r="BI316" s="198">
        <f>IF(N316="nulová",J316,0)</f>
        <v>0</v>
      </c>
      <c r="BJ316" s="16" t="s">
        <v>90</v>
      </c>
      <c r="BK316" s="198">
        <f>ROUND(I316*H316,2)</f>
        <v>0</v>
      </c>
      <c r="BL316" s="16" t="s">
        <v>136</v>
      </c>
      <c r="BM316" s="197" t="s">
        <v>630</v>
      </c>
    </row>
    <row r="317" spans="1:65" s="2" customFormat="1" ht="11.25">
      <c r="A317" s="33"/>
      <c r="B317" s="34"/>
      <c r="C317" s="35"/>
      <c r="D317" s="199" t="s">
        <v>138</v>
      </c>
      <c r="E317" s="35"/>
      <c r="F317" s="200" t="s">
        <v>631</v>
      </c>
      <c r="G317" s="35"/>
      <c r="H317" s="35"/>
      <c r="I317" s="201"/>
      <c r="J317" s="35"/>
      <c r="K317" s="35"/>
      <c r="L317" s="38"/>
      <c r="M317" s="202"/>
      <c r="N317" s="203"/>
      <c r="O317" s="70"/>
      <c r="P317" s="70"/>
      <c r="Q317" s="70"/>
      <c r="R317" s="70"/>
      <c r="S317" s="70"/>
      <c r="T317" s="71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T317" s="16" t="s">
        <v>138</v>
      </c>
      <c r="AU317" s="16" t="s">
        <v>92</v>
      </c>
    </row>
    <row r="318" spans="1:65" s="13" customFormat="1" ht="11.25">
      <c r="B318" s="204"/>
      <c r="C318" s="205"/>
      <c r="D318" s="206" t="s">
        <v>140</v>
      </c>
      <c r="E318" s="207" t="s">
        <v>1</v>
      </c>
      <c r="F318" s="208" t="s">
        <v>632</v>
      </c>
      <c r="G318" s="205"/>
      <c r="H318" s="209">
        <v>420</v>
      </c>
      <c r="I318" s="210"/>
      <c r="J318" s="205"/>
      <c r="K318" s="205"/>
      <c r="L318" s="211"/>
      <c r="M318" s="212"/>
      <c r="N318" s="213"/>
      <c r="O318" s="213"/>
      <c r="P318" s="213"/>
      <c r="Q318" s="213"/>
      <c r="R318" s="213"/>
      <c r="S318" s="213"/>
      <c r="T318" s="214"/>
      <c r="AT318" s="215" t="s">
        <v>140</v>
      </c>
      <c r="AU318" s="215" t="s">
        <v>92</v>
      </c>
      <c r="AV318" s="13" t="s">
        <v>92</v>
      </c>
      <c r="AW318" s="13" t="s">
        <v>36</v>
      </c>
      <c r="AX318" s="13" t="s">
        <v>90</v>
      </c>
      <c r="AY318" s="215" t="s">
        <v>129</v>
      </c>
    </row>
    <row r="319" spans="1:65" s="2" customFormat="1" ht="16.5" customHeight="1">
      <c r="A319" s="33"/>
      <c r="B319" s="34"/>
      <c r="C319" s="230" t="s">
        <v>633</v>
      </c>
      <c r="D319" s="231" t="s">
        <v>331</v>
      </c>
      <c r="E319" s="232" t="s">
        <v>634</v>
      </c>
      <c r="F319" s="233" t="s">
        <v>635</v>
      </c>
      <c r="G319" s="234" t="s">
        <v>469</v>
      </c>
      <c r="H319" s="235">
        <v>448.8</v>
      </c>
      <c r="I319" s="236"/>
      <c r="J319" s="237">
        <f>ROUND(I319*H319,2)</f>
        <v>0</v>
      </c>
      <c r="K319" s="233" t="s">
        <v>135</v>
      </c>
      <c r="L319" s="238"/>
      <c r="M319" s="239" t="s">
        <v>1</v>
      </c>
      <c r="N319" s="240" t="s">
        <v>47</v>
      </c>
      <c r="O319" s="70"/>
      <c r="P319" s="195">
        <f>O319*H319</f>
        <v>0</v>
      </c>
      <c r="Q319" s="195">
        <v>8.5000000000000006E-2</v>
      </c>
      <c r="R319" s="195">
        <f>Q319*H319</f>
        <v>38.148000000000003</v>
      </c>
      <c r="S319" s="195">
        <v>0</v>
      </c>
      <c r="T319" s="196">
        <f>S319*H319</f>
        <v>0</v>
      </c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R319" s="197" t="s">
        <v>180</v>
      </c>
      <c r="AT319" s="197" t="s">
        <v>331</v>
      </c>
      <c r="AU319" s="197" t="s">
        <v>92</v>
      </c>
      <c r="AY319" s="16" t="s">
        <v>129</v>
      </c>
      <c r="BE319" s="198">
        <f>IF(N319="základní",J319,0)</f>
        <v>0</v>
      </c>
      <c r="BF319" s="198">
        <f>IF(N319="snížená",J319,0)</f>
        <v>0</v>
      </c>
      <c r="BG319" s="198">
        <f>IF(N319="zákl. přenesená",J319,0)</f>
        <v>0</v>
      </c>
      <c r="BH319" s="198">
        <f>IF(N319="sníž. přenesená",J319,0)</f>
        <v>0</v>
      </c>
      <c r="BI319" s="198">
        <f>IF(N319="nulová",J319,0)</f>
        <v>0</v>
      </c>
      <c r="BJ319" s="16" t="s">
        <v>90</v>
      </c>
      <c r="BK319" s="198">
        <f>ROUND(I319*H319,2)</f>
        <v>0</v>
      </c>
      <c r="BL319" s="16" t="s">
        <v>136</v>
      </c>
      <c r="BM319" s="197" t="s">
        <v>636</v>
      </c>
    </row>
    <row r="320" spans="1:65" s="13" customFormat="1" ht="11.25">
      <c r="B320" s="204"/>
      <c r="C320" s="205"/>
      <c r="D320" s="206" t="s">
        <v>140</v>
      </c>
      <c r="E320" s="207" t="s">
        <v>1</v>
      </c>
      <c r="F320" s="208" t="s">
        <v>637</v>
      </c>
      <c r="G320" s="205"/>
      <c r="H320" s="209">
        <v>448.8</v>
      </c>
      <c r="I320" s="210"/>
      <c r="J320" s="205"/>
      <c r="K320" s="205"/>
      <c r="L320" s="211"/>
      <c r="M320" s="212"/>
      <c r="N320" s="213"/>
      <c r="O320" s="213"/>
      <c r="P320" s="213"/>
      <c r="Q320" s="213"/>
      <c r="R320" s="213"/>
      <c r="S320" s="213"/>
      <c r="T320" s="214"/>
      <c r="AT320" s="215" t="s">
        <v>140</v>
      </c>
      <c r="AU320" s="215" t="s">
        <v>92</v>
      </c>
      <c r="AV320" s="13" t="s">
        <v>92</v>
      </c>
      <c r="AW320" s="13" t="s">
        <v>36</v>
      </c>
      <c r="AX320" s="13" t="s">
        <v>90</v>
      </c>
      <c r="AY320" s="215" t="s">
        <v>129</v>
      </c>
    </row>
    <row r="321" spans="1:65" s="2" customFormat="1" ht="16.5" customHeight="1">
      <c r="A321" s="33"/>
      <c r="B321" s="34"/>
      <c r="C321" s="230" t="s">
        <v>638</v>
      </c>
      <c r="D321" s="231" t="s">
        <v>331</v>
      </c>
      <c r="E321" s="232" t="s">
        <v>639</v>
      </c>
      <c r="F321" s="233" t="s">
        <v>640</v>
      </c>
      <c r="G321" s="234" t="s">
        <v>469</v>
      </c>
      <c r="H321" s="235">
        <v>12.1</v>
      </c>
      <c r="I321" s="236"/>
      <c r="J321" s="237">
        <f>ROUND(I321*H321,2)</f>
        <v>0</v>
      </c>
      <c r="K321" s="233" t="s">
        <v>135</v>
      </c>
      <c r="L321" s="238"/>
      <c r="M321" s="239" t="s">
        <v>1</v>
      </c>
      <c r="N321" s="240" t="s">
        <v>47</v>
      </c>
      <c r="O321" s="70"/>
      <c r="P321" s="195">
        <f>O321*H321</f>
        <v>0</v>
      </c>
      <c r="Q321" s="195">
        <v>4.8300000000000003E-2</v>
      </c>
      <c r="R321" s="195">
        <f>Q321*H321</f>
        <v>0.58443000000000001</v>
      </c>
      <c r="S321" s="195">
        <v>0</v>
      </c>
      <c r="T321" s="196">
        <f>S321*H321</f>
        <v>0</v>
      </c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R321" s="197" t="s">
        <v>641</v>
      </c>
      <c r="AT321" s="197" t="s">
        <v>331</v>
      </c>
      <c r="AU321" s="197" t="s">
        <v>92</v>
      </c>
      <c r="AY321" s="16" t="s">
        <v>129</v>
      </c>
      <c r="BE321" s="198">
        <f>IF(N321="základní",J321,0)</f>
        <v>0</v>
      </c>
      <c r="BF321" s="198">
        <f>IF(N321="snížená",J321,0)</f>
        <v>0</v>
      </c>
      <c r="BG321" s="198">
        <f>IF(N321="zákl. přenesená",J321,0)</f>
        <v>0</v>
      </c>
      <c r="BH321" s="198">
        <f>IF(N321="sníž. přenesená",J321,0)</f>
        <v>0</v>
      </c>
      <c r="BI321" s="198">
        <f>IF(N321="nulová",J321,0)</f>
        <v>0</v>
      </c>
      <c r="BJ321" s="16" t="s">
        <v>90</v>
      </c>
      <c r="BK321" s="198">
        <f>ROUND(I321*H321,2)</f>
        <v>0</v>
      </c>
      <c r="BL321" s="16" t="s">
        <v>641</v>
      </c>
      <c r="BM321" s="197" t="s">
        <v>642</v>
      </c>
    </row>
    <row r="322" spans="1:65" s="13" customFormat="1" ht="11.25">
      <c r="B322" s="204"/>
      <c r="C322" s="205"/>
      <c r="D322" s="206" t="s">
        <v>140</v>
      </c>
      <c r="E322" s="207" t="s">
        <v>1</v>
      </c>
      <c r="F322" s="208" t="s">
        <v>643</v>
      </c>
      <c r="G322" s="205"/>
      <c r="H322" s="209">
        <v>12.1</v>
      </c>
      <c r="I322" s="210"/>
      <c r="J322" s="205"/>
      <c r="K322" s="205"/>
      <c r="L322" s="211"/>
      <c r="M322" s="212"/>
      <c r="N322" s="213"/>
      <c r="O322" s="213"/>
      <c r="P322" s="213"/>
      <c r="Q322" s="213"/>
      <c r="R322" s="213"/>
      <c r="S322" s="213"/>
      <c r="T322" s="214"/>
      <c r="AT322" s="215" t="s">
        <v>140</v>
      </c>
      <c r="AU322" s="215" t="s">
        <v>92</v>
      </c>
      <c r="AV322" s="13" t="s">
        <v>92</v>
      </c>
      <c r="AW322" s="13" t="s">
        <v>36</v>
      </c>
      <c r="AX322" s="13" t="s">
        <v>90</v>
      </c>
      <c r="AY322" s="215" t="s">
        <v>129</v>
      </c>
    </row>
    <row r="323" spans="1:65" s="2" customFormat="1" ht="16.5" customHeight="1">
      <c r="A323" s="33"/>
      <c r="B323" s="34"/>
      <c r="C323" s="230" t="s">
        <v>644</v>
      </c>
      <c r="D323" s="231" t="s">
        <v>331</v>
      </c>
      <c r="E323" s="232" t="s">
        <v>645</v>
      </c>
      <c r="F323" s="233" t="s">
        <v>646</v>
      </c>
      <c r="G323" s="234" t="s">
        <v>469</v>
      </c>
      <c r="H323" s="235">
        <v>4.4000000000000004</v>
      </c>
      <c r="I323" s="236"/>
      <c r="J323" s="237">
        <f>ROUND(I323*H323,2)</f>
        <v>0</v>
      </c>
      <c r="K323" s="233" t="s">
        <v>135</v>
      </c>
      <c r="L323" s="238"/>
      <c r="M323" s="239" t="s">
        <v>1</v>
      </c>
      <c r="N323" s="240" t="s">
        <v>47</v>
      </c>
      <c r="O323" s="70"/>
      <c r="P323" s="195">
        <f>O323*H323</f>
        <v>0</v>
      </c>
      <c r="Q323" s="195">
        <v>6.5670000000000006E-2</v>
      </c>
      <c r="R323" s="195">
        <f>Q323*H323</f>
        <v>0.28894800000000004</v>
      </c>
      <c r="S323" s="195">
        <v>0</v>
      </c>
      <c r="T323" s="196">
        <f>S323*H323</f>
        <v>0</v>
      </c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R323" s="197" t="s">
        <v>641</v>
      </c>
      <c r="AT323" s="197" t="s">
        <v>331</v>
      </c>
      <c r="AU323" s="197" t="s">
        <v>92</v>
      </c>
      <c r="AY323" s="16" t="s">
        <v>129</v>
      </c>
      <c r="BE323" s="198">
        <f>IF(N323="základní",J323,0)</f>
        <v>0</v>
      </c>
      <c r="BF323" s="198">
        <f>IF(N323="snížená",J323,0)</f>
        <v>0</v>
      </c>
      <c r="BG323" s="198">
        <f>IF(N323="zákl. přenesená",J323,0)</f>
        <v>0</v>
      </c>
      <c r="BH323" s="198">
        <f>IF(N323="sníž. přenesená",J323,0)</f>
        <v>0</v>
      </c>
      <c r="BI323" s="198">
        <f>IF(N323="nulová",J323,0)</f>
        <v>0</v>
      </c>
      <c r="BJ323" s="16" t="s">
        <v>90</v>
      </c>
      <c r="BK323" s="198">
        <f>ROUND(I323*H323,2)</f>
        <v>0</v>
      </c>
      <c r="BL323" s="16" t="s">
        <v>641</v>
      </c>
      <c r="BM323" s="197" t="s">
        <v>647</v>
      </c>
    </row>
    <row r="324" spans="1:65" s="13" customFormat="1" ht="11.25">
      <c r="B324" s="204"/>
      <c r="C324" s="205"/>
      <c r="D324" s="206" t="s">
        <v>140</v>
      </c>
      <c r="E324" s="207" t="s">
        <v>1</v>
      </c>
      <c r="F324" s="208" t="s">
        <v>648</v>
      </c>
      <c r="G324" s="205"/>
      <c r="H324" s="209">
        <v>4.4000000000000004</v>
      </c>
      <c r="I324" s="210"/>
      <c r="J324" s="205"/>
      <c r="K324" s="205"/>
      <c r="L324" s="211"/>
      <c r="M324" s="212"/>
      <c r="N324" s="213"/>
      <c r="O324" s="213"/>
      <c r="P324" s="213"/>
      <c r="Q324" s="213"/>
      <c r="R324" s="213"/>
      <c r="S324" s="213"/>
      <c r="T324" s="214"/>
      <c r="AT324" s="215" t="s">
        <v>140</v>
      </c>
      <c r="AU324" s="215" t="s">
        <v>92</v>
      </c>
      <c r="AV324" s="13" t="s">
        <v>92</v>
      </c>
      <c r="AW324" s="13" t="s">
        <v>36</v>
      </c>
      <c r="AX324" s="13" t="s">
        <v>90</v>
      </c>
      <c r="AY324" s="215" t="s">
        <v>129</v>
      </c>
    </row>
    <row r="325" spans="1:65" s="2" customFormat="1" ht="16.5" customHeight="1">
      <c r="A325" s="33"/>
      <c r="B325" s="34"/>
      <c r="C325" s="230" t="s">
        <v>649</v>
      </c>
      <c r="D325" s="231" t="s">
        <v>331</v>
      </c>
      <c r="E325" s="232" t="s">
        <v>650</v>
      </c>
      <c r="F325" s="233" t="s">
        <v>651</v>
      </c>
      <c r="G325" s="234" t="s">
        <v>469</v>
      </c>
      <c r="H325" s="235">
        <v>2.2000000000000002</v>
      </c>
      <c r="I325" s="236"/>
      <c r="J325" s="237">
        <f>ROUND(I325*H325,2)</f>
        <v>0</v>
      </c>
      <c r="K325" s="233" t="s">
        <v>135</v>
      </c>
      <c r="L325" s="238"/>
      <c r="M325" s="239" t="s">
        <v>1</v>
      </c>
      <c r="N325" s="240" t="s">
        <v>47</v>
      </c>
      <c r="O325" s="70"/>
      <c r="P325" s="195">
        <f>O325*H325</f>
        <v>0</v>
      </c>
      <c r="Q325" s="195">
        <v>6.0999999999999999E-2</v>
      </c>
      <c r="R325" s="195">
        <f>Q325*H325</f>
        <v>0.13420000000000001</v>
      </c>
      <c r="S325" s="195">
        <v>0</v>
      </c>
      <c r="T325" s="196">
        <f>S325*H325</f>
        <v>0</v>
      </c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R325" s="197" t="s">
        <v>180</v>
      </c>
      <c r="AT325" s="197" t="s">
        <v>331</v>
      </c>
      <c r="AU325" s="197" t="s">
        <v>92</v>
      </c>
      <c r="AY325" s="16" t="s">
        <v>129</v>
      </c>
      <c r="BE325" s="198">
        <f>IF(N325="základní",J325,0)</f>
        <v>0</v>
      </c>
      <c r="BF325" s="198">
        <f>IF(N325="snížená",J325,0)</f>
        <v>0</v>
      </c>
      <c r="BG325" s="198">
        <f>IF(N325="zákl. přenesená",J325,0)</f>
        <v>0</v>
      </c>
      <c r="BH325" s="198">
        <f>IF(N325="sníž. přenesená",J325,0)</f>
        <v>0</v>
      </c>
      <c r="BI325" s="198">
        <f>IF(N325="nulová",J325,0)</f>
        <v>0</v>
      </c>
      <c r="BJ325" s="16" t="s">
        <v>90</v>
      </c>
      <c r="BK325" s="198">
        <f>ROUND(I325*H325,2)</f>
        <v>0</v>
      </c>
      <c r="BL325" s="16" t="s">
        <v>136</v>
      </c>
      <c r="BM325" s="197" t="s">
        <v>652</v>
      </c>
    </row>
    <row r="326" spans="1:65" s="13" customFormat="1" ht="11.25">
      <c r="B326" s="204"/>
      <c r="C326" s="205"/>
      <c r="D326" s="206" t="s">
        <v>140</v>
      </c>
      <c r="E326" s="207" t="s">
        <v>1</v>
      </c>
      <c r="F326" s="208" t="s">
        <v>653</v>
      </c>
      <c r="G326" s="205"/>
      <c r="H326" s="209">
        <v>2.2000000000000002</v>
      </c>
      <c r="I326" s="210"/>
      <c r="J326" s="205"/>
      <c r="K326" s="205"/>
      <c r="L326" s="211"/>
      <c r="M326" s="212"/>
      <c r="N326" s="213"/>
      <c r="O326" s="213"/>
      <c r="P326" s="213"/>
      <c r="Q326" s="213"/>
      <c r="R326" s="213"/>
      <c r="S326" s="213"/>
      <c r="T326" s="214"/>
      <c r="AT326" s="215" t="s">
        <v>140</v>
      </c>
      <c r="AU326" s="215" t="s">
        <v>92</v>
      </c>
      <c r="AV326" s="13" t="s">
        <v>92</v>
      </c>
      <c r="AW326" s="13" t="s">
        <v>36</v>
      </c>
      <c r="AX326" s="13" t="s">
        <v>90</v>
      </c>
      <c r="AY326" s="215" t="s">
        <v>129</v>
      </c>
    </row>
    <row r="327" spans="1:65" s="2" customFormat="1" ht="16.5" customHeight="1">
      <c r="A327" s="33"/>
      <c r="B327" s="34"/>
      <c r="C327" s="185" t="s">
        <v>654</v>
      </c>
      <c r="D327" s="186" t="s">
        <v>131</v>
      </c>
      <c r="E327" s="187" t="s">
        <v>655</v>
      </c>
      <c r="F327" s="188" t="s">
        <v>656</v>
      </c>
      <c r="G327" s="189" t="s">
        <v>469</v>
      </c>
      <c r="H327" s="190">
        <v>325</v>
      </c>
      <c r="I327" s="191"/>
      <c r="J327" s="192">
        <f>ROUND(I327*H327,2)</f>
        <v>0</v>
      </c>
      <c r="K327" s="188" t="s">
        <v>135</v>
      </c>
      <c r="L327" s="38"/>
      <c r="M327" s="193" t="s">
        <v>1</v>
      </c>
      <c r="N327" s="194" t="s">
        <v>47</v>
      </c>
      <c r="O327" s="70"/>
      <c r="P327" s="195">
        <f>O327*H327</f>
        <v>0</v>
      </c>
      <c r="Q327" s="195">
        <v>0.12095</v>
      </c>
      <c r="R327" s="195">
        <f>Q327*H327</f>
        <v>39.308750000000003</v>
      </c>
      <c r="S327" s="195">
        <v>0</v>
      </c>
      <c r="T327" s="196">
        <f>S327*H327</f>
        <v>0</v>
      </c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R327" s="197" t="s">
        <v>136</v>
      </c>
      <c r="AT327" s="197" t="s">
        <v>131</v>
      </c>
      <c r="AU327" s="197" t="s">
        <v>92</v>
      </c>
      <c r="AY327" s="16" t="s">
        <v>129</v>
      </c>
      <c r="BE327" s="198">
        <f>IF(N327="základní",J327,0)</f>
        <v>0</v>
      </c>
      <c r="BF327" s="198">
        <f>IF(N327="snížená",J327,0)</f>
        <v>0</v>
      </c>
      <c r="BG327" s="198">
        <f>IF(N327="zákl. přenesená",J327,0)</f>
        <v>0</v>
      </c>
      <c r="BH327" s="198">
        <f>IF(N327="sníž. přenesená",J327,0)</f>
        <v>0</v>
      </c>
      <c r="BI327" s="198">
        <f>IF(N327="nulová",J327,0)</f>
        <v>0</v>
      </c>
      <c r="BJ327" s="16" t="s">
        <v>90</v>
      </c>
      <c r="BK327" s="198">
        <f>ROUND(I327*H327,2)</f>
        <v>0</v>
      </c>
      <c r="BL327" s="16" t="s">
        <v>136</v>
      </c>
      <c r="BM327" s="197" t="s">
        <v>657</v>
      </c>
    </row>
    <row r="328" spans="1:65" s="2" customFormat="1" ht="11.25">
      <c r="A328" s="33"/>
      <c r="B328" s="34"/>
      <c r="C328" s="35"/>
      <c r="D328" s="199" t="s">
        <v>138</v>
      </c>
      <c r="E328" s="35"/>
      <c r="F328" s="200" t="s">
        <v>658</v>
      </c>
      <c r="G328" s="35"/>
      <c r="H328" s="35"/>
      <c r="I328" s="201"/>
      <c r="J328" s="35"/>
      <c r="K328" s="35"/>
      <c r="L328" s="38"/>
      <c r="M328" s="202"/>
      <c r="N328" s="203"/>
      <c r="O328" s="70"/>
      <c r="P328" s="70"/>
      <c r="Q328" s="70"/>
      <c r="R328" s="70"/>
      <c r="S328" s="70"/>
      <c r="T328" s="71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T328" s="16" t="s">
        <v>138</v>
      </c>
      <c r="AU328" s="16" t="s">
        <v>92</v>
      </c>
    </row>
    <row r="329" spans="1:65" s="13" customFormat="1" ht="11.25">
      <c r="B329" s="204"/>
      <c r="C329" s="205"/>
      <c r="D329" s="206" t="s">
        <v>140</v>
      </c>
      <c r="E329" s="207" t="s">
        <v>1</v>
      </c>
      <c r="F329" s="208" t="s">
        <v>659</v>
      </c>
      <c r="G329" s="205"/>
      <c r="H329" s="209">
        <v>325</v>
      </c>
      <c r="I329" s="210"/>
      <c r="J329" s="205"/>
      <c r="K329" s="205"/>
      <c r="L329" s="211"/>
      <c r="M329" s="212"/>
      <c r="N329" s="213"/>
      <c r="O329" s="213"/>
      <c r="P329" s="213"/>
      <c r="Q329" s="213"/>
      <c r="R329" s="213"/>
      <c r="S329" s="213"/>
      <c r="T329" s="214"/>
      <c r="AT329" s="215" t="s">
        <v>140</v>
      </c>
      <c r="AU329" s="215" t="s">
        <v>92</v>
      </c>
      <c r="AV329" s="13" t="s">
        <v>92</v>
      </c>
      <c r="AW329" s="13" t="s">
        <v>36</v>
      </c>
      <c r="AX329" s="13" t="s">
        <v>90</v>
      </c>
      <c r="AY329" s="215" t="s">
        <v>129</v>
      </c>
    </row>
    <row r="330" spans="1:65" s="2" customFormat="1" ht="16.5" customHeight="1">
      <c r="A330" s="33"/>
      <c r="B330" s="34"/>
      <c r="C330" s="230" t="s">
        <v>660</v>
      </c>
      <c r="D330" s="231" t="s">
        <v>331</v>
      </c>
      <c r="E330" s="232" t="s">
        <v>661</v>
      </c>
      <c r="F330" s="233" t="s">
        <v>662</v>
      </c>
      <c r="G330" s="234" t="s">
        <v>469</v>
      </c>
      <c r="H330" s="235">
        <v>364.65</v>
      </c>
      <c r="I330" s="236"/>
      <c r="J330" s="237">
        <f>ROUND(I330*H330,2)</f>
        <v>0</v>
      </c>
      <c r="K330" s="233" t="s">
        <v>135</v>
      </c>
      <c r="L330" s="238"/>
      <c r="M330" s="239" t="s">
        <v>1</v>
      </c>
      <c r="N330" s="240" t="s">
        <v>47</v>
      </c>
      <c r="O330" s="70"/>
      <c r="P330" s="195">
        <f>O330*H330</f>
        <v>0</v>
      </c>
      <c r="Q330" s="195">
        <v>4.5999999999999999E-2</v>
      </c>
      <c r="R330" s="195">
        <f>Q330*H330</f>
        <v>16.773899999999998</v>
      </c>
      <c r="S330" s="195">
        <v>0</v>
      </c>
      <c r="T330" s="196">
        <f>S330*H330</f>
        <v>0</v>
      </c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R330" s="197" t="s">
        <v>180</v>
      </c>
      <c r="AT330" s="197" t="s">
        <v>331</v>
      </c>
      <c r="AU330" s="197" t="s">
        <v>92</v>
      </c>
      <c r="AY330" s="16" t="s">
        <v>129</v>
      </c>
      <c r="BE330" s="198">
        <f>IF(N330="základní",J330,0)</f>
        <v>0</v>
      </c>
      <c r="BF330" s="198">
        <f>IF(N330="snížená",J330,0)</f>
        <v>0</v>
      </c>
      <c r="BG330" s="198">
        <f>IF(N330="zákl. přenesená",J330,0)</f>
        <v>0</v>
      </c>
      <c r="BH330" s="198">
        <f>IF(N330="sníž. přenesená",J330,0)</f>
        <v>0</v>
      </c>
      <c r="BI330" s="198">
        <f>IF(N330="nulová",J330,0)</f>
        <v>0</v>
      </c>
      <c r="BJ330" s="16" t="s">
        <v>90</v>
      </c>
      <c r="BK330" s="198">
        <f>ROUND(I330*H330,2)</f>
        <v>0</v>
      </c>
      <c r="BL330" s="16" t="s">
        <v>136</v>
      </c>
      <c r="BM330" s="197" t="s">
        <v>663</v>
      </c>
    </row>
    <row r="331" spans="1:65" s="13" customFormat="1" ht="11.25">
      <c r="B331" s="204"/>
      <c r="C331" s="205"/>
      <c r="D331" s="206" t="s">
        <v>140</v>
      </c>
      <c r="E331" s="207" t="s">
        <v>1</v>
      </c>
      <c r="F331" s="208" t="s">
        <v>664</v>
      </c>
      <c r="G331" s="205"/>
      <c r="H331" s="209">
        <v>357.5</v>
      </c>
      <c r="I331" s="210"/>
      <c r="J331" s="205"/>
      <c r="K331" s="205"/>
      <c r="L331" s="211"/>
      <c r="M331" s="212"/>
      <c r="N331" s="213"/>
      <c r="O331" s="213"/>
      <c r="P331" s="213"/>
      <c r="Q331" s="213"/>
      <c r="R331" s="213"/>
      <c r="S331" s="213"/>
      <c r="T331" s="214"/>
      <c r="AT331" s="215" t="s">
        <v>140</v>
      </c>
      <c r="AU331" s="215" t="s">
        <v>92</v>
      </c>
      <c r="AV331" s="13" t="s">
        <v>92</v>
      </c>
      <c r="AW331" s="13" t="s">
        <v>36</v>
      </c>
      <c r="AX331" s="13" t="s">
        <v>90</v>
      </c>
      <c r="AY331" s="215" t="s">
        <v>129</v>
      </c>
    </row>
    <row r="332" spans="1:65" s="13" customFormat="1" ht="11.25">
      <c r="B332" s="204"/>
      <c r="C332" s="205"/>
      <c r="D332" s="206" t="s">
        <v>140</v>
      </c>
      <c r="E332" s="205"/>
      <c r="F332" s="208" t="s">
        <v>665</v>
      </c>
      <c r="G332" s="205"/>
      <c r="H332" s="209">
        <v>364.65</v>
      </c>
      <c r="I332" s="210"/>
      <c r="J332" s="205"/>
      <c r="K332" s="205"/>
      <c r="L332" s="211"/>
      <c r="M332" s="212"/>
      <c r="N332" s="213"/>
      <c r="O332" s="213"/>
      <c r="P332" s="213"/>
      <c r="Q332" s="213"/>
      <c r="R332" s="213"/>
      <c r="S332" s="213"/>
      <c r="T332" s="214"/>
      <c r="AT332" s="215" t="s">
        <v>140</v>
      </c>
      <c r="AU332" s="215" t="s">
        <v>92</v>
      </c>
      <c r="AV332" s="13" t="s">
        <v>92</v>
      </c>
      <c r="AW332" s="13" t="s">
        <v>4</v>
      </c>
      <c r="AX332" s="13" t="s">
        <v>90</v>
      </c>
      <c r="AY332" s="215" t="s">
        <v>129</v>
      </c>
    </row>
    <row r="333" spans="1:65" s="2" customFormat="1" ht="16.5" customHeight="1">
      <c r="A333" s="33"/>
      <c r="B333" s="34"/>
      <c r="C333" s="185" t="s">
        <v>666</v>
      </c>
      <c r="D333" s="186" t="s">
        <v>131</v>
      </c>
      <c r="E333" s="187" t="s">
        <v>667</v>
      </c>
      <c r="F333" s="188" t="s">
        <v>668</v>
      </c>
      <c r="G333" s="189" t="s">
        <v>469</v>
      </c>
      <c r="H333" s="190">
        <v>135</v>
      </c>
      <c r="I333" s="191"/>
      <c r="J333" s="192">
        <f>ROUND(I333*H333,2)</f>
        <v>0</v>
      </c>
      <c r="K333" s="188" t="s">
        <v>135</v>
      </c>
      <c r="L333" s="38"/>
      <c r="M333" s="193" t="s">
        <v>1</v>
      </c>
      <c r="N333" s="194" t="s">
        <v>47</v>
      </c>
      <c r="O333" s="70"/>
      <c r="P333" s="195">
        <f>O333*H333</f>
        <v>0</v>
      </c>
      <c r="Q333" s="195">
        <v>0.1295</v>
      </c>
      <c r="R333" s="195">
        <f>Q333*H333</f>
        <v>17.482500000000002</v>
      </c>
      <c r="S333" s="195">
        <v>0</v>
      </c>
      <c r="T333" s="196">
        <f>S333*H333</f>
        <v>0</v>
      </c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R333" s="197" t="s">
        <v>136</v>
      </c>
      <c r="AT333" s="197" t="s">
        <v>131</v>
      </c>
      <c r="AU333" s="197" t="s">
        <v>92</v>
      </c>
      <c r="AY333" s="16" t="s">
        <v>129</v>
      </c>
      <c r="BE333" s="198">
        <f>IF(N333="základní",J333,0)</f>
        <v>0</v>
      </c>
      <c r="BF333" s="198">
        <f>IF(N333="snížená",J333,0)</f>
        <v>0</v>
      </c>
      <c r="BG333" s="198">
        <f>IF(N333="zákl. přenesená",J333,0)</f>
        <v>0</v>
      </c>
      <c r="BH333" s="198">
        <f>IF(N333="sníž. přenesená",J333,0)</f>
        <v>0</v>
      </c>
      <c r="BI333" s="198">
        <f>IF(N333="nulová",J333,0)</f>
        <v>0</v>
      </c>
      <c r="BJ333" s="16" t="s">
        <v>90</v>
      </c>
      <c r="BK333" s="198">
        <f>ROUND(I333*H333,2)</f>
        <v>0</v>
      </c>
      <c r="BL333" s="16" t="s">
        <v>136</v>
      </c>
      <c r="BM333" s="197" t="s">
        <v>669</v>
      </c>
    </row>
    <row r="334" spans="1:65" s="2" customFormat="1" ht="11.25">
      <c r="A334" s="33"/>
      <c r="B334" s="34"/>
      <c r="C334" s="35"/>
      <c r="D334" s="199" t="s">
        <v>138</v>
      </c>
      <c r="E334" s="35"/>
      <c r="F334" s="200" t="s">
        <v>670</v>
      </c>
      <c r="G334" s="35"/>
      <c r="H334" s="35"/>
      <c r="I334" s="201"/>
      <c r="J334" s="35"/>
      <c r="K334" s="35"/>
      <c r="L334" s="38"/>
      <c r="M334" s="202"/>
      <c r="N334" s="203"/>
      <c r="O334" s="70"/>
      <c r="P334" s="70"/>
      <c r="Q334" s="70"/>
      <c r="R334" s="70"/>
      <c r="S334" s="70"/>
      <c r="T334" s="71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T334" s="16" t="s">
        <v>138</v>
      </c>
      <c r="AU334" s="16" t="s">
        <v>92</v>
      </c>
    </row>
    <row r="335" spans="1:65" s="13" customFormat="1" ht="11.25">
      <c r="B335" s="204"/>
      <c r="C335" s="205"/>
      <c r="D335" s="206" t="s">
        <v>140</v>
      </c>
      <c r="E335" s="207" t="s">
        <v>1</v>
      </c>
      <c r="F335" s="208" t="s">
        <v>671</v>
      </c>
      <c r="G335" s="205"/>
      <c r="H335" s="209">
        <v>135</v>
      </c>
      <c r="I335" s="210"/>
      <c r="J335" s="205"/>
      <c r="K335" s="205"/>
      <c r="L335" s="211"/>
      <c r="M335" s="212"/>
      <c r="N335" s="213"/>
      <c r="O335" s="213"/>
      <c r="P335" s="213"/>
      <c r="Q335" s="213"/>
      <c r="R335" s="213"/>
      <c r="S335" s="213"/>
      <c r="T335" s="214"/>
      <c r="AT335" s="215" t="s">
        <v>140</v>
      </c>
      <c r="AU335" s="215" t="s">
        <v>92</v>
      </c>
      <c r="AV335" s="13" t="s">
        <v>92</v>
      </c>
      <c r="AW335" s="13" t="s">
        <v>36</v>
      </c>
      <c r="AX335" s="13" t="s">
        <v>90</v>
      </c>
      <c r="AY335" s="215" t="s">
        <v>129</v>
      </c>
    </row>
    <row r="336" spans="1:65" s="2" customFormat="1" ht="16.5" customHeight="1">
      <c r="A336" s="33"/>
      <c r="B336" s="34"/>
      <c r="C336" s="230" t="s">
        <v>672</v>
      </c>
      <c r="D336" s="231" t="s">
        <v>331</v>
      </c>
      <c r="E336" s="232" t="s">
        <v>673</v>
      </c>
      <c r="F336" s="233" t="s">
        <v>674</v>
      </c>
      <c r="G336" s="234" t="s">
        <v>469</v>
      </c>
      <c r="H336" s="235">
        <v>148.5</v>
      </c>
      <c r="I336" s="236"/>
      <c r="J336" s="237">
        <f>ROUND(I336*H336,2)</f>
        <v>0</v>
      </c>
      <c r="K336" s="233" t="s">
        <v>135</v>
      </c>
      <c r="L336" s="238"/>
      <c r="M336" s="239" t="s">
        <v>1</v>
      </c>
      <c r="N336" s="240" t="s">
        <v>47</v>
      </c>
      <c r="O336" s="70"/>
      <c r="P336" s="195">
        <f>O336*H336</f>
        <v>0</v>
      </c>
      <c r="Q336" s="195">
        <v>4.4999999999999998E-2</v>
      </c>
      <c r="R336" s="195">
        <f>Q336*H336</f>
        <v>6.6825000000000001</v>
      </c>
      <c r="S336" s="195">
        <v>0</v>
      </c>
      <c r="T336" s="196">
        <f>S336*H336</f>
        <v>0</v>
      </c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R336" s="197" t="s">
        <v>180</v>
      </c>
      <c r="AT336" s="197" t="s">
        <v>331</v>
      </c>
      <c r="AU336" s="197" t="s">
        <v>92</v>
      </c>
      <c r="AY336" s="16" t="s">
        <v>129</v>
      </c>
      <c r="BE336" s="198">
        <f>IF(N336="základní",J336,0)</f>
        <v>0</v>
      </c>
      <c r="BF336" s="198">
        <f>IF(N336="snížená",J336,0)</f>
        <v>0</v>
      </c>
      <c r="BG336" s="198">
        <f>IF(N336="zákl. přenesená",J336,0)</f>
        <v>0</v>
      </c>
      <c r="BH336" s="198">
        <f>IF(N336="sníž. přenesená",J336,0)</f>
        <v>0</v>
      </c>
      <c r="BI336" s="198">
        <f>IF(N336="nulová",J336,0)</f>
        <v>0</v>
      </c>
      <c r="BJ336" s="16" t="s">
        <v>90</v>
      </c>
      <c r="BK336" s="198">
        <f>ROUND(I336*H336,2)</f>
        <v>0</v>
      </c>
      <c r="BL336" s="16" t="s">
        <v>136</v>
      </c>
      <c r="BM336" s="197" t="s">
        <v>675</v>
      </c>
    </row>
    <row r="337" spans="1:65" s="13" customFormat="1" ht="11.25">
      <c r="B337" s="204"/>
      <c r="C337" s="205"/>
      <c r="D337" s="206" t="s">
        <v>140</v>
      </c>
      <c r="E337" s="207" t="s">
        <v>1</v>
      </c>
      <c r="F337" s="208" t="s">
        <v>676</v>
      </c>
      <c r="G337" s="205"/>
      <c r="H337" s="209">
        <v>148.5</v>
      </c>
      <c r="I337" s="210"/>
      <c r="J337" s="205"/>
      <c r="K337" s="205"/>
      <c r="L337" s="211"/>
      <c r="M337" s="212"/>
      <c r="N337" s="213"/>
      <c r="O337" s="213"/>
      <c r="P337" s="213"/>
      <c r="Q337" s="213"/>
      <c r="R337" s="213"/>
      <c r="S337" s="213"/>
      <c r="T337" s="214"/>
      <c r="AT337" s="215" t="s">
        <v>140</v>
      </c>
      <c r="AU337" s="215" t="s">
        <v>92</v>
      </c>
      <c r="AV337" s="13" t="s">
        <v>92</v>
      </c>
      <c r="AW337" s="13" t="s">
        <v>36</v>
      </c>
      <c r="AX337" s="13" t="s">
        <v>90</v>
      </c>
      <c r="AY337" s="215" t="s">
        <v>129</v>
      </c>
    </row>
    <row r="338" spans="1:65" s="2" customFormat="1" ht="16.5" customHeight="1">
      <c r="A338" s="33"/>
      <c r="B338" s="34"/>
      <c r="C338" s="185" t="s">
        <v>677</v>
      </c>
      <c r="D338" s="186" t="s">
        <v>131</v>
      </c>
      <c r="E338" s="187" t="s">
        <v>678</v>
      </c>
      <c r="F338" s="188" t="s">
        <v>679</v>
      </c>
      <c r="G338" s="189" t="s">
        <v>469</v>
      </c>
      <c r="H338" s="190">
        <v>2</v>
      </c>
      <c r="I338" s="191"/>
      <c r="J338" s="192">
        <f>ROUND(I338*H338,2)</f>
        <v>0</v>
      </c>
      <c r="K338" s="188" t="s">
        <v>135</v>
      </c>
      <c r="L338" s="38"/>
      <c r="M338" s="193" t="s">
        <v>1</v>
      </c>
      <c r="N338" s="194" t="s">
        <v>47</v>
      </c>
      <c r="O338" s="70"/>
      <c r="P338" s="195">
        <f>O338*H338</f>
        <v>0</v>
      </c>
      <c r="Q338" s="195">
        <v>0</v>
      </c>
      <c r="R338" s="195">
        <f>Q338*H338</f>
        <v>0</v>
      </c>
      <c r="S338" s="195">
        <v>0</v>
      </c>
      <c r="T338" s="196">
        <f>S338*H338</f>
        <v>0</v>
      </c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R338" s="197" t="s">
        <v>136</v>
      </c>
      <c r="AT338" s="197" t="s">
        <v>131</v>
      </c>
      <c r="AU338" s="197" t="s">
        <v>92</v>
      </c>
      <c r="AY338" s="16" t="s">
        <v>129</v>
      </c>
      <c r="BE338" s="198">
        <f>IF(N338="základní",J338,0)</f>
        <v>0</v>
      </c>
      <c r="BF338" s="198">
        <f>IF(N338="snížená",J338,0)</f>
        <v>0</v>
      </c>
      <c r="BG338" s="198">
        <f>IF(N338="zákl. přenesená",J338,0)</f>
        <v>0</v>
      </c>
      <c r="BH338" s="198">
        <f>IF(N338="sníž. přenesená",J338,0)</f>
        <v>0</v>
      </c>
      <c r="BI338" s="198">
        <f>IF(N338="nulová",J338,0)</f>
        <v>0</v>
      </c>
      <c r="BJ338" s="16" t="s">
        <v>90</v>
      </c>
      <c r="BK338" s="198">
        <f>ROUND(I338*H338,2)</f>
        <v>0</v>
      </c>
      <c r="BL338" s="16" t="s">
        <v>136</v>
      </c>
      <c r="BM338" s="197" t="s">
        <v>680</v>
      </c>
    </row>
    <row r="339" spans="1:65" s="2" customFormat="1" ht="11.25">
      <c r="A339" s="33"/>
      <c r="B339" s="34"/>
      <c r="C339" s="35"/>
      <c r="D339" s="199" t="s">
        <v>138</v>
      </c>
      <c r="E339" s="35"/>
      <c r="F339" s="200" t="s">
        <v>681</v>
      </c>
      <c r="G339" s="35"/>
      <c r="H339" s="35"/>
      <c r="I339" s="201"/>
      <c r="J339" s="35"/>
      <c r="K339" s="35"/>
      <c r="L339" s="38"/>
      <c r="M339" s="202"/>
      <c r="N339" s="203"/>
      <c r="O339" s="70"/>
      <c r="P339" s="70"/>
      <c r="Q339" s="70"/>
      <c r="R339" s="70"/>
      <c r="S339" s="70"/>
      <c r="T339" s="71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T339" s="16" t="s">
        <v>138</v>
      </c>
      <c r="AU339" s="16" t="s">
        <v>92</v>
      </c>
    </row>
    <row r="340" spans="1:65" s="13" customFormat="1" ht="11.25">
      <c r="B340" s="204"/>
      <c r="C340" s="205"/>
      <c r="D340" s="206" t="s">
        <v>140</v>
      </c>
      <c r="E340" s="207" t="s">
        <v>1</v>
      </c>
      <c r="F340" s="208" t="s">
        <v>682</v>
      </c>
      <c r="G340" s="205"/>
      <c r="H340" s="209">
        <v>2</v>
      </c>
      <c r="I340" s="210"/>
      <c r="J340" s="205"/>
      <c r="K340" s="205"/>
      <c r="L340" s="211"/>
      <c r="M340" s="212"/>
      <c r="N340" s="213"/>
      <c r="O340" s="213"/>
      <c r="P340" s="213"/>
      <c r="Q340" s="213"/>
      <c r="R340" s="213"/>
      <c r="S340" s="213"/>
      <c r="T340" s="214"/>
      <c r="AT340" s="215" t="s">
        <v>140</v>
      </c>
      <c r="AU340" s="215" t="s">
        <v>92</v>
      </c>
      <c r="AV340" s="13" t="s">
        <v>92</v>
      </c>
      <c r="AW340" s="13" t="s">
        <v>36</v>
      </c>
      <c r="AX340" s="13" t="s">
        <v>90</v>
      </c>
      <c r="AY340" s="215" t="s">
        <v>129</v>
      </c>
    </row>
    <row r="341" spans="1:65" s="12" customFormat="1" ht="25.9" customHeight="1">
      <c r="B341" s="169"/>
      <c r="C341" s="170"/>
      <c r="D341" s="171" t="s">
        <v>81</v>
      </c>
      <c r="E341" s="172" t="s">
        <v>331</v>
      </c>
      <c r="F341" s="172" t="s">
        <v>683</v>
      </c>
      <c r="G341" s="170"/>
      <c r="H341" s="170"/>
      <c r="I341" s="173"/>
      <c r="J341" s="174">
        <f>BK341</f>
        <v>0</v>
      </c>
      <c r="K341" s="170"/>
      <c r="L341" s="175"/>
      <c r="M341" s="176"/>
      <c r="N341" s="177"/>
      <c r="O341" s="177"/>
      <c r="P341" s="178">
        <f>P342</f>
        <v>0</v>
      </c>
      <c r="Q341" s="177"/>
      <c r="R341" s="178">
        <f>R342</f>
        <v>0.8921</v>
      </c>
      <c r="S341" s="177"/>
      <c r="T341" s="179">
        <f>T342</f>
        <v>0</v>
      </c>
      <c r="AR341" s="180" t="s">
        <v>148</v>
      </c>
      <c r="AT341" s="181" t="s">
        <v>81</v>
      </c>
      <c r="AU341" s="181" t="s">
        <v>82</v>
      </c>
      <c r="AY341" s="180" t="s">
        <v>129</v>
      </c>
      <c r="BK341" s="182">
        <f>BK342</f>
        <v>0</v>
      </c>
    </row>
    <row r="342" spans="1:65" s="12" customFormat="1" ht="22.9" customHeight="1">
      <c r="B342" s="169"/>
      <c r="C342" s="170"/>
      <c r="D342" s="171" t="s">
        <v>81</v>
      </c>
      <c r="E342" s="183" t="s">
        <v>684</v>
      </c>
      <c r="F342" s="183" t="s">
        <v>685</v>
      </c>
      <c r="G342" s="170"/>
      <c r="H342" s="170"/>
      <c r="I342" s="173"/>
      <c r="J342" s="184">
        <f>BK342</f>
        <v>0</v>
      </c>
      <c r="K342" s="170"/>
      <c r="L342" s="175"/>
      <c r="M342" s="176"/>
      <c r="N342" s="177"/>
      <c r="O342" s="177"/>
      <c r="P342" s="178">
        <f>SUM(P343:P349)</f>
        <v>0</v>
      </c>
      <c r="Q342" s="177"/>
      <c r="R342" s="178">
        <f>SUM(R343:R349)</f>
        <v>0.8921</v>
      </c>
      <c r="S342" s="177"/>
      <c r="T342" s="179">
        <f>SUM(T343:T349)</f>
        <v>0</v>
      </c>
      <c r="AR342" s="180" t="s">
        <v>148</v>
      </c>
      <c r="AT342" s="181" t="s">
        <v>81</v>
      </c>
      <c r="AU342" s="181" t="s">
        <v>90</v>
      </c>
      <c r="AY342" s="180" t="s">
        <v>129</v>
      </c>
      <c r="BK342" s="182">
        <f>SUM(BK343:BK349)</f>
        <v>0</v>
      </c>
    </row>
    <row r="343" spans="1:65" s="2" customFormat="1" ht="16.5" customHeight="1">
      <c r="A343" s="33"/>
      <c r="B343" s="34"/>
      <c r="C343" s="185" t="s">
        <v>686</v>
      </c>
      <c r="D343" s="186" t="s">
        <v>131</v>
      </c>
      <c r="E343" s="187" t="s">
        <v>687</v>
      </c>
      <c r="F343" s="188" t="s">
        <v>688</v>
      </c>
      <c r="G343" s="189" t="s">
        <v>144</v>
      </c>
      <c r="H343" s="190">
        <v>1</v>
      </c>
      <c r="I343" s="191"/>
      <c r="J343" s="192">
        <f>ROUND(I343*H343,2)</f>
        <v>0</v>
      </c>
      <c r="K343" s="188" t="s">
        <v>135</v>
      </c>
      <c r="L343" s="38"/>
      <c r="M343" s="193" t="s">
        <v>1</v>
      </c>
      <c r="N343" s="194" t="s">
        <v>47</v>
      </c>
      <c r="O343" s="70"/>
      <c r="P343" s="195">
        <f>O343*H343</f>
        <v>0</v>
      </c>
      <c r="Q343" s="195">
        <v>0.78010000000000002</v>
      </c>
      <c r="R343" s="195">
        <f>Q343*H343</f>
        <v>0.78010000000000002</v>
      </c>
      <c r="S343" s="195">
        <v>0</v>
      </c>
      <c r="T343" s="196">
        <f>S343*H343</f>
        <v>0</v>
      </c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R343" s="197" t="s">
        <v>654</v>
      </c>
      <c r="AT343" s="197" t="s">
        <v>131</v>
      </c>
      <c r="AU343" s="197" t="s">
        <v>92</v>
      </c>
      <c r="AY343" s="16" t="s">
        <v>129</v>
      </c>
      <c r="BE343" s="198">
        <f>IF(N343="základní",J343,0)</f>
        <v>0</v>
      </c>
      <c r="BF343" s="198">
        <f>IF(N343="snížená",J343,0)</f>
        <v>0</v>
      </c>
      <c r="BG343" s="198">
        <f>IF(N343="zákl. přenesená",J343,0)</f>
        <v>0</v>
      </c>
      <c r="BH343" s="198">
        <f>IF(N343="sníž. přenesená",J343,0)</f>
        <v>0</v>
      </c>
      <c r="BI343" s="198">
        <f>IF(N343="nulová",J343,0)</f>
        <v>0</v>
      </c>
      <c r="BJ343" s="16" t="s">
        <v>90</v>
      </c>
      <c r="BK343" s="198">
        <f>ROUND(I343*H343,2)</f>
        <v>0</v>
      </c>
      <c r="BL343" s="16" t="s">
        <v>654</v>
      </c>
      <c r="BM343" s="197" t="s">
        <v>689</v>
      </c>
    </row>
    <row r="344" spans="1:65" s="2" customFormat="1" ht="11.25">
      <c r="A344" s="33"/>
      <c r="B344" s="34"/>
      <c r="C344" s="35"/>
      <c r="D344" s="199" t="s">
        <v>138</v>
      </c>
      <c r="E344" s="35"/>
      <c r="F344" s="200" t="s">
        <v>690</v>
      </c>
      <c r="G344" s="35"/>
      <c r="H344" s="35"/>
      <c r="I344" s="201"/>
      <c r="J344" s="35"/>
      <c r="K344" s="35"/>
      <c r="L344" s="38"/>
      <c r="M344" s="202"/>
      <c r="N344" s="203"/>
      <c r="O344" s="70"/>
      <c r="P344" s="70"/>
      <c r="Q344" s="70"/>
      <c r="R344" s="70"/>
      <c r="S344" s="70"/>
      <c r="T344" s="71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T344" s="16" t="s">
        <v>138</v>
      </c>
      <c r="AU344" s="16" t="s">
        <v>92</v>
      </c>
    </row>
    <row r="345" spans="1:65" s="13" customFormat="1" ht="11.25">
      <c r="B345" s="204"/>
      <c r="C345" s="205"/>
      <c r="D345" s="206" t="s">
        <v>140</v>
      </c>
      <c r="E345" s="207" t="s">
        <v>1</v>
      </c>
      <c r="F345" s="208" t="s">
        <v>691</v>
      </c>
      <c r="G345" s="205"/>
      <c r="H345" s="209">
        <v>1</v>
      </c>
      <c r="I345" s="210"/>
      <c r="J345" s="205"/>
      <c r="K345" s="205"/>
      <c r="L345" s="211"/>
      <c r="M345" s="212"/>
      <c r="N345" s="213"/>
      <c r="O345" s="213"/>
      <c r="P345" s="213"/>
      <c r="Q345" s="213"/>
      <c r="R345" s="213"/>
      <c r="S345" s="213"/>
      <c r="T345" s="214"/>
      <c r="AT345" s="215" t="s">
        <v>140</v>
      </c>
      <c r="AU345" s="215" t="s">
        <v>92</v>
      </c>
      <c r="AV345" s="13" t="s">
        <v>92</v>
      </c>
      <c r="AW345" s="13" t="s">
        <v>36</v>
      </c>
      <c r="AX345" s="13" t="s">
        <v>90</v>
      </c>
      <c r="AY345" s="215" t="s">
        <v>129</v>
      </c>
    </row>
    <row r="346" spans="1:65" s="2" customFormat="1" ht="21.75" customHeight="1">
      <c r="A346" s="33"/>
      <c r="B346" s="34"/>
      <c r="C346" s="230" t="s">
        <v>692</v>
      </c>
      <c r="D346" s="231" t="s">
        <v>331</v>
      </c>
      <c r="E346" s="232" t="s">
        <v>693</v>
      </c>
      <c r="F346" s="233" t="s">
        <v>694</v>
      </c>
      <c r="G346" s="234" t="s">
        <v>144</v>
      </c>
      <c r="H346" s="235">
        <v>1</v>
      </c>
      <c r="I346" s="236"/>
      <c r="J346" s="237">
        <f>ROUND(I346*H346,2)</f>
        <v>0</v>
      </c>
      <c r="K346" s="233" t="s">
        <v>135</v>
      </c>
      <c r="L346" s="238"/>
      <c r="M346" s="239" t="s">
        <v>1</v>
      </c>
      <c r="N346" s="240" t="s">
        <v>47</v>
      </c>
      <c r="O346" s="70"/>
      <c r="P346" s="195">
        <f>O346*H346</f>
        <v>0</v>
      </c>
      <c r="Q346" s="195">
        <v>0.11</v>
      </c>
      <c r="R346" s="195">
        <f>Q346*H346</f>
        <v>0.11</v>
      </c>
      <c r="S346" s="195">
        <v>0</v>
      </c>
      <c r="T346" s="196">
        <f>S346*H346</f>
        <v>0</v>
      </c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R346" s="197" t="s">
        <v>695</v>
      </c>
      <c r="AT346" s="197" t="s">
        <v>331</v>
      </c>
      <c r="AU346" s="197" t="s">
        <v>92</v>
      </c>
      <c r="AY346" s="16" t="s">
        <v>129</v>
      </c>
      <c r="BE346" s="198">
        <f>IF(N346="základní",J346,0)</f>
        <v>0</v>
      </c>
      <c r="BF346" s="198">
        <f>IF(N346="snížená",J346,0)</f>
        <v>0</v>
      </c>
      <c r="BG346" s="198">
        <f>IF(N346="zákl. přenesená",J346,0)</f>
        <v>0</v>
      </c>
      <c r="BH346" s="198">
        <f>IF(N346="sníž. přenesená",J346,0)</f>
        <v>0</v>
      </c>
      <c r="BI346" s="198">
        <f>IF(N346="nulová",J346,0)</f>
        <v>0</v>
      </c>
      <c r="BJ346" s="16" t="s">
        <v>90</v>
      </c>
      <c r="BK346" s="198">
        <f>ROUND(I346*H346,2)</f>
        <v>0</v>
      </c>
      <c r="BL346" s="16" t="s">
        <v>654</v>
      </c>
      <c r="BM346" s="197" t="s">
        <v>696</v>
      </c>
    </row>
    <row r="347" spans="1:65" s="13" customFormat="1" ht="11.25">
      <c r="B347" s="204"/>
      <c r="C347" s="205"/>
      <c r="D347" s="206" t="s">
        <v>140</v>
      </c>
      <c r="E347" s="207" t="s">
        <v>1</v>
      </c>
      <c r="F347" s="208" t="s">
        <v>691</v>
      </c>
      <c r="G347" s="205"/>
      <c r="H347" s="209">
        <v>1</v>
      </c>
      <c r="I347" s="210"/>
      <c r="J347" s="205"/>
      <c r="K347" s="205"/>
      <c r="L347" s="211"/>
      <c r="M347" s="212"/>
      <c r="N347" s="213"/>
      <c r="O347" s="213"/>
      <c r="P347" s="213"/>
      <c r="Q347" s="213"/>
      <c r="R347" s="213"/>
      <c r="S347" s="213"/>
      <c r="T347" s="214"/>
      <c r="AT347" s="215" t="s">
        <v>140</v>
      </c>
      <c r="AU347" s="215" t="s">
        <v>92</v>
      </c>
      <c r="AV347" s="13" t="s">
        <v>92</v>
      </c>
      <c r="AW347" s="13" t="s">
        <v>36</v>
      </c>
      <c r="AX347" s="13" t="s">
        <v>90</v>
      </c>
      <c r="AY347" s="215" t="s">
        <v>129</v>
      </c>
    </row>
    <row r="348" spans="1:65" s="2" customFormat="1" ht="16.5" customHeight="1">
      <c r="A348" s="33"/>
      <c r="B348" s="34"/>
      <c r="C348" s="230" t="s">
        <v>697</v>
      </c>
      <c r="D348" s="231" t="s">
        <v>331</v>
      </c>
      <c r="E348" s="232" t="s">
        <v>698</v>
      </c>
      <c r="F348" s="233" t="s">
        <v>699</v>
      </c>
      <c r="G348" s="234" t="s">
        <v>144</v>
      </c>
      <c r="H348" s="235">
        <v>2</v>
      </c>
      <c r="I348" s="236"/>
      <c r="J348" s="237">
        <f>ROUND(I348*H348,2)</f>
        <v>0</v>
      </c>
      <c r="K348" s="233" t="s">
        <v>135</v>
      </c>
      <c r="L348" s="238"/>
      <c r="M348" s="239" t="s">
        <v>1</v>
      </c>
      <c r="N348" s="240" t="s">
        <v>47</v>
      </c>
      <c r="O348" s="70"/>
      <c r="P348" s="195">
        <f>O348*H348</f>
        <v>0</v>
      </c>
      <c r="Q348" s="195">
        <v>1E-3</v>
      </c>
      <c r="R348" s="195">
        <f>Q348*H348</f>
        <v>2E-3</v>
      </c>
      <c r="S348" s="195">
        <v>0</v>
      </c>
      <c r="T348" s="196">
        <f>S348*H348</f>
        <v>0</v>
      </c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R348" s="197" t="s">
        <v>695</v>
      </c>
      <c r="AT348" s="197" t="s">
        <v>331</v>
      </c>
      <c r="AU348" s="197" t="s">
        <v>92</v>
      </c>
      <c r="AY348" s="16" t="s">
        <v>129</v>
      </c>
      <c r="BE348" s="198">
        <f>IF(N348="základní",J348,0)</f>
        <v>0</v>
      </c>
      <c r="BF348" s="198">
        <f>IF(N348="snížená",J348,0)</f>
        <v>0</v>
      </c>
      <c r="BG348" s="198">
        <f>IF(N348="zákl. přenesená",J348,0)</f>
        <v>0</v>
      </c>
      <c r="BH348" s="198">
        <f>IF(N348="sníž. přenesená",J348,0)</f>
        <v>0</v>
      </c>
      <c r="BI348" s="198">
        <f>IF(N348="nulová",J348,0)</f>
        <v>0</v>
      </c>
      <c r="BJ348" s="16" t="s">
        <v>90</v>
      </c>
      <c r="BK348" s="198">
        <f>ROUND(I348*H348,2)</f>
        <v>0</v>
      </c>
      <c r="BL348" s="16" t="s">
        <v>654</v>
      </c>
      <c r="BM348" s="197" t="s">
        <v>700</v>
      </c>
    </row>
    <row r="349" spans="1:65" s="13" customFormat="1" ht="11.25">
      <c r="B349" s="204"/>
      <c r="C349" s="205"/>
      <c r="D349" s="206" t="s">
        <v>140</v>
      </c>
      <c r="E349" s="207" t="s">
        <v>1</v>
      </c>
      <c r="F349" s="208" t="s">
        <v>92</v>
      </c>
      <c r="G349" s="205"/>
      <c r="H349" s="209">
        <v>2</v>
      </c>
      <c r="I349" s="210"/>
      <c r="J349" s="205"/>
      <c r="K349" s="205"/>
      <c r="L349" s="211"/>
      <c r="M349" s="241"/>
      <c r="N349" s="242"/>
      <c r="O349" s="242"/>
      <c r="P349" s="242"/>
      <c r="Q349" s="242"/>
      <c r="R349" s="242"/>
      <c r="S349" s="242"/>
      <c r="T349" s="243"/>
      <c r="AT349" s="215" t="s">
        <v>140</v>
      </c>
      <c r="AU349" s="215" t="s">
        <v>92</v>
      </c>
      <c r="AV349" s="13" t="s">
        <v>92</v>
      </c>
      <c r="AW349" s="13" t="s">
        <v>36</v>
      </c>
      <c r="AX349" s="13" t="s">
        <v>90</v>
      </c>
      <c r="AY349" s="215" t="s">
        <v>129</v>
      </c>
    </row>
    <row r="350" spans="1:65" s="2" customFormat="1" ht="6.95" customHeight="1">
      <c r="A350" s="33"/>
      <c r="B350" s="53"/>
      <c r="C350" s="54"/>
      <c r="D350" s="54"/>
      <c r="E350" s="54"/>
      <c r="F350" s="54"/>
      <c r="G350" s="54"/>
      <c r="H350" s="54"/>
      <c r="I350" s="54"/>
      <c r="J350" s="54"/>
      <c r="K350" s="54"/>
      <c r="L350" s="38"/>
      <c r="M350" s="33"/>
      <c r="O350" s="33"/>
      <c r="P350" s="33"/>
      <c r="Q350" s="33"/>
      <c r="R350" s="33"/>
      <c r="S350" s="33"/>
      <c r="T350" s="33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33"/>
    </row>
  </sheetData>
  <sheetProtection algorithmName="SHA-512" hashValue="oDwiIVRTyRoim/7+cAG2LFNSqIZZNtYC+S315ve253PiPGLV98yRZYvz4FicrAiO5h/FazxuGwSa3ncFqURD4g==" saltValue="A6pxcjV1sOX9fZxMX5tUeQMpdFDVCMrnb/hTc7y6euqzzogJWzOUeo6q86ce5T9k6lr7SaXOCUCSv7/onnCNQA==" spinCount="100000" sheet="1" objects="1" scenarios="1" formatColumns="0" formatRows="0" autoFilter="0"/>
  <autoFilter ref="C123:K349" xr:uid="{00000000-0009-0000-0000-000002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hyperlinks>
    <hyperlink ref="F128" r:id="rId1" xr:uid="{00000000-0004-0000-0200-000000000000}"/>
    <hyperlink ref="F133" r:id="rId2" xr:uid="{00000000-0004-0000-0200-000001000000}"/>
    <hyperlink ref="F138" r:id="rId3" xr:uid="{00000000-0004-0000-0200-000002000000}"/>
    <hyperlink ref="F147" r:id="rId4" xr:uid="{00000000-0004-0000-0200-000003000000}"/>
    <hyperlink ref="F150" r:id="rId5" xr:uid="{00000000-0004-0000-0200-000004000000}"/>
    <hyperlink ref="F153" r:id="rId6" xr:uid="{00000000-0004-0000-0200-000005000000}"/>
    <hyperlink ref="F158" r:id="rId7" xr:uid="{00000000-0004-0000-0200-000006000000}"/>
    <hyperlink ref="F163" r:id="rId8" xr:uid="{00000000-0004-0000-0200-000007000000}"/>
    <hyperlink ref="F172" r:id="rId9" xr:uid="{00000000-0004-0000-0200-000008000000}"/>
    <hyperlink ref="F181" r:id="rId10" xr:uid="{00000000-0004-0000-0200-000009000000}"/>
    <hyperlink ref="F186" r:id="rId11" xr:uid="{00000000-0004-0000-0200-00000A000000}"/>
    <hyperlink ref="F189" r:id="rId12" xr:uid="{00000000-0004-0000-0200-00000B000000}"/>
    <hyperlink ref="F192" r:id="rId13" xr:uid="{00000000-0004-0000-0200-00000C000000}"/>
    <hyperlink ref="F203" r:id="rId14" xr:uid="{00000000-0004-0000-0200-00000D000000}"/>
    <hyperlink ref="F208" r:id="rId15" xr:uid="{00000000-0004-0000-0200-00000E000000}"/>
    <hyperlink ref="F211" r:id="rId16" xr:uid="{00000000-0004-0000-0200-00000F000000}"/>
    <hyperlink ref="F217" r:id="rId17" xr:uid="{00000000-0004-0000-0200-000010000000}"/>
    <hyperlink ref="F223" r:id="rId18" xr:uid="{00000000-0004-0000-0200-000011000000}"/>
    <hyperlink ref="F232" r:id="rId19" xr:uid="{00000000-0004-0000-0200-000012000000}"/>
    <hyperlink ref="F238" r:id="rId20" xr:uid="{00000000-0004-0000-0200-000013000000}"/>
    <hyperlink ref="F244" r:id="rId21" xr:uid="{00000000-0004-0000-0200-000014000000}"/>
    <hyperlink ref="F249" r:id="rId22" xr:uid="{00000000-0004-0000-0200-000015000000}"/>
    <hyperlink ref="F252" r:id="rId23" xr:uid="{00000000-0004-0000-0200-000016000000}"/>
    <hyperlink ref="F255" r:id="rId24" xr:uid="{00000000-0004-0000-0200-000017000000}"/>
    <hyperlink ref="F258" r:id="rId25" xr:uid="{00000000-0004-0000-0200-000018000000}"/>
    <hyperlink ref="F261" r:id="rId26" xr:uid="{00000000-0004-0000-0200-000019000000}"/>
    <hyperlink ref="F264" r:id="rId27" xr:uid="{00000000-0004-0000-0200-00001A000000}"/>
    <hyperlink ref="F267" r:id="rId28" xr:uid="{00000000-0004-0000-0200-00001B000000}"/>
    <hyperlink ref="F274" r:id="rId29" xr:uid="{00000000-0004-0000-0200-00001C000000}"/>
    <hyperlink ref="F281" r:id="rId30" xr:uid="{00000000-0004-0000-0200-00001D000000}"/>
    <hyperlink ref="F291" r:id="rId31" xr:uid="{00000000-0004-0000-0200-00001E000000}"/>
    <hyperlink ref="F306" r:id="rId32" xr:uid="{00000000-0004-0000-0200-00001F000000}"/>
    <hyperlink ref="F311" r:id="rId33" xr:uid="{00000000-0004-0000-0200-000020000000}"/>
    <hyperlink ref="F314" r:id="rId34" xr:uid="{00000000-0004-0000-0200-000021000000}"/>
    <hyperlink ref="F317" r:id="rId35" xr:uid="{00000000-0004-0000-0200-000022000000}"/>
    <hyperlink ref="F328" r:id="rId36" xr:uid="{00000000-0004-0000-0200-000023000000}"/>
    <hyperlink ref="F334" r:id="rId37" xr:uid="{00000000-0004-0000-0200-000024000000}"/>
    <hyperlink ref="F339" r:id="rId38" xr:uid="{00000000-0004-0000-0200-000025000000}"/>
    <hyperlink ref="F344" r:id="rId39" xr:uid="{00000000-0004-0000-0200-000026000000}"/>
  </hyperlinks>
  <pageMargins left="0.39370078740157483" right="0.39370078740157483" top="0.59055118110236227" bottom="0.98425196850393704" header="0.39370078740157483" footer="0.39370078740157483"/>
  <pageSetup paperSize="9" scale="87" fitToHeight="100" orientation="landscape" r:id="rId40"/>
  <headerFooter>
    <oddFooter>&amp;L&amp;F
&amp;A&amp;C10.02.2022
Stránkování TISK ZADÁNÍ  &amp;P/&amp;N</oddFooter>
  </headerFooter>
  <rowBreaks count="6" manualBreakCount="6">
    <brk id="148" min="2" max="10" man="1"/>
    <brk id="187" min="2" max="10" man="1"/>
    <brk id="227" min="2" max="10" man="1"/>
    <brk id="265" min="2" max="10" man="1"/>
    <brk id="304" min="2" max="10" man="1"/>
    <brk id="337" min="2" max="10" man="1"/>
  </rowBreaks>
  <drawing r:id="rId4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BM199"/>
  <sheetViews>
    <sheetView showGridLines="0" zoomScaleNormal="100" workbookViewId="0">
      <selection activeCell="A2" sqref="A2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4"/>
      <c r="M2" s="284"/>
      <c r="N2" s="284"/>
      <c r="O2" s="284"/>
      <c r="P2" s="284"/>
      <c r="Q2" s="284"/>
      <c r="R2" s="284"/>
      <c r="S2" s="284"/>
      <c r="T2" s="284"/>
      <c r="U2" s="284"/>
      <c r="V2" s="284"/>
      <c r="AT2" s="16" t="s">
        <v>98</v>
      </c>
    </row>
    <row r="3" spans="1:46" s="1" customFormat="1" ht="6.95" hidden="1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92</v>
      </c>
    </row>
    <row r="4" spans="1:46" s="1" customFormat="1" ht="24.95" hidden="1" customHeight="1">
      <c r="B4" s="19"/>
      <c r="D4" s="109" t="s">
        <v>102</v>
      </c>
      <c r="L4" s="19"/>
      <c r="M4" s="110" t="s">
        <v>10</v>
      </c>
      <c r="AT4" s="16" t="s">
        <v>4</v>
      </c>
    </row>
    <row r="5" spans="1:46" s="1" customFormat="1" ht="6.95" hidden="1" customHeight="1">
      <c r="B5" s="19"/>
      <c r="L5" s="19"/>
    </row>
    <row r="6" spans="1:46" s="1" customFormat="1" ht="12" hidden="1" customHeight="1">
      <c r="B6" s="19"/>
      <c r="D6" s="111" t="s">
        <v>16</v>
      </c>
      <c r="L6" s="19"/>
    </row>
    <row r="7" spans="1:46" s="1" customFormat="1" ht="16.5" hidden="1" customHeight="1">
      <c r="B7" s="19"/>
      <c r="E7" s="285" t="str">
        <f>'Rekapitulace stavby'!K6</f>
        <v>ZS-DOBROVSKEHO</v>
      </c>
      <c r="F7" s="286"/>
      <c r="G7" s="286"/>
      <c r="H7" s="286"/>
      <c r="L7" s="19"/>
    </row>
    <row r="8" spans="1:46" s="2" customFormat="1" ht="12" hidden="1" customHeight="1">
      <c r="A8" s="33"/>
      <c r="B8" s="38"/>
      <c r="C8" s="33"/>
      <c r="D8" s="111" t="s">
        <v>103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hidden="1" customHeight="1">
      <c r="A9" s="33"/>
      <c r="B9" s="38"/>
      <c r="C9" s="33"/>
      <c r="D9" s="33"/>
      <c r="E9" s="287" t="s">
        <v>701</v>
      </c>
      <c r="F9" s="288"/>
      <c r="G9" s="288"/>
      <c r="H9" s="288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 hidden="1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hidden="1" customHeight="1">
      <c r="A11" s="33"/>
      <c r="B11" s="38"/>
      <c r="C11" s="33"/>
      <c r="D11" s="111" t="s">
        <v>18</v>
      </c>
      <c r="E11" s="33"/>
      <c r="F11" s="112" t="s">
        <v>19</v>
      </c>
      <c r="G11" s="33"/>
      <c r="H11" s="33"/>
      <c r="I11" s="111" t="s">
        <v>20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hidden="1" customHeight="1">
      <c r="A12" s="33"/>
      <c r="B12" s="38"/>
      <c r="C12" s="33"/>
      <c r="D12" s="111" t="s">
        <v>21</v>
      </c>
      <c r="E12" s="33"/>
      <c r="F12" s="112" t="s">
        <v>22</v>
      </c>
      <c r="G12" s="33"/>
      <c r="H12" s="33"/>
      <c r="I12" s="111" t="s">
        <v>23</v>
      </c>
      <c r="J12" s="113" t="str">
        <f>'Rekapitulace stavby'!AN8</f>
        <v>10. 2. 2022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hidden="1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hidden="1" customHeight="1">
      <c r="A14" s="33"/>
      <c r="B14" s="38"/>
      <c r="C14" s="33"/>
      <c r="D14" s="111" t="s">
        <v>25</v>
      </c>
      <c r="E14" s="33"/>
      <c r="F14" s="33"/>
      <c r="G14" s="33"/>
      <c r="H14" s="33"/>
      <c r="I14" s="111" t="s">
        <v>26</v>
      </c>
      <c r="J14" s="112" t="s">
        <v>27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hidden="1" customHeight="1">
      <c r="A15" s="33"/>
      <c r="B15" s="38"/>
      <c r="C15" s="33"/>
      <c r="D15" s="33"/>
      <c r="E15" s="112" t="s">
        <v>28</v>
      </c>
      <c r="F15" s="33"/>
      <c r="G15" s="33"/>
      <c r="H15" s="33"/>
      <c r="I15" s="111" t="s">
        <v>29</v>
      </c>
      <c r="J15" s="112" t="s">
        <v>30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hidden="1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hidden="1" customHeight="1">
      <c r="A17" s="33"/>
      <c r="B17" s="38"/>
      <c r="C17" s="33"/>
      <c r="D17" s="111" t="s">
        <v>31</v>
      </c>
      <c r="E17" s="33"/>
      <c r="F17" s="33"/>
      <c r="G17" s="33"/>
      <c r="H17" s="33"/>
      <c r="I17" s="111" t="s">
        <v>26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hidden="1" customHeight="1">
      <c r="A18" s="33"/>
      <c r="B18" s="38"/>
      <c r="C18" s="33"/>
      <c r="D18" s="33"/>
      <c r="E18" s="289" t="str">
        <f>'Rekapitulace stavby'!E14</f>
        <v>Vyplň údaj</v>
      </c>
      <c r="F18" s="290"/>
      <c r="G18" s="290"/>
      <c r="H18" s="290"/>
      <c r="I18" s="111" t="s">
        <v>29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hidden="1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hidden="1" customHeight="1">
      <c r="A20" s="33"/>
      <c r="B20" s="38"/>
      <c r="C20" s="33"/>
      <c r="D20" s="111" t="s">
        <v>33</v>
      </c>
      <c r="E20" s="33"/>
      <c r="F20" s="33"/>
      <c r="G20" s="33"/>
      <c r="H20" s="33"/>
      <c r="I20" s="111" t="s">
        <v>26</v>
      </c>
      <c r="J20" s="112" t="s">
        <v>34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hidden="1" customHeight="1">
      <c r="A21" s="33"/>
      <c r="B21" s="38"/>
      <c r="C21" s="33"/>
      <c r="D21" s="33"/>
      <c r="E21" s="112" t="s">
        <v>35</v>
      </c>
      <c r="F21" s="33"/>
      <c r="G21" s="33"/>
      <c r="H21" s="33"/>
      <c r="I21" s="111" t="s">
        <v>29</v>
      </c>
      <c r="J21" s="112" t="s">
        <v>1</v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hidden="1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hidden="1" customHeight="1">
      <c r="A23" s="33"/>
      <c r="B23" s="38"/>
      <c r="C23" s="33"/>
      <c r="D23" s="111" t="s">
        <v>37</v>
      </c>
      <c r="E23" s="33"/>
      <c r="F23" s="33"/>
      <c r="G23" s="33"/>
      <c r="H23" s="33"/>
      <c r="I23" s="111" t="s">
        <v>26</v>
      </c>
      <c r="J23" s="112" t="s">
        <v>38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hidden="1" customHeight="1">
      <c r="A24" s="33"/>
      <c r="B24" s="38"/>
      <c r="C24" s="33"/>
      <c r="D24" s="33"/>
      <c r="E24" s="112" t="s">
        <v>39</v>
      </c>
      <c r="F24" s="33"/>
      <c r="G24" s="33"/>
      <c r="H24" s="33"/>
      <c r="I24" s="111" t="s">
        <v>29</v>
      </c>
      <c r="J24" s="112" t="s">
        <v>1</v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hidden="1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hidden="1" customHeight="1">
      <c r="A26" s="33"/>
      <c r="B26" s="38"/>
      <c r="C26" s="33"/>
      <c r="D26" s="111" t="s">
        <v>40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35.25" hidden="1" customHeight="1">
      <c r="A27" s="114"/>
      <c r="B27" s="115"/>
      <c r="C27" s="114"/>
      <c r="D27" s="114"/>
      <c r="E27" s="291" t="s">
        <v>105</v>
      </c>
      <c r="F27" s="291"/>
      <c r="G27" s="291"/>
      <c r="H27" s="291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hidden="1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hidden="1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hidden="1" customHeight="1">
      <c r="A30" s="33"/>
      <c r="B30" s="38"/>
      <c r="C30" s="33"/>
      <c r="D30" s="118" t="s">
        <v>42</v>
      </c>
      <c r="E30" s="33"/>
      <c r="F30" s="33"/>
      <c r="G30" s="33"/>
      <c r="H30" s="33"/>
      <c r="I30" s="33"/>
      <c r="J30" s="119">
        <f>ROUND(J119,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hidden="1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hidden="1" customHeight="1">
      <c r="A32" s="33"/>
      <c r="B32" s="38"/>
      <c r="C32" s="33"/>
      <c r="D32" s="33"/>
      <c r="E32" s="33"/>
      <c r="F32" s="120" t="s">
        <v>44</v>
      </c>
      <c r="G32" s="33"/>
      <c r="H32" s="33"/>
      <c r="I32" s="120" t="s">
        <v>43</v>
      </c>
      <c r="J32" s="120" t="s">
        <v>45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hidden="1" customHeight="1">
      <c r="A33" s="33"/>
      <c r="B33" s="38"/>
      <c r="C33" s="33"/>
      <c r="D33" s="121" t="s">
        <v>46</v>
      </c>
      <c r="E33" s="111" t="s">
        <v>47</v>
      </c>
      <c r="F33" s="122">
        <f>ROUND((SUM(BE119:BE198)),  2)</f>
        <v>0</v>
      </c>
      <c r="G33" s="33"/>
      <c r="H33" s="33"/>
      <c r="I33" s="123">
        <v>0.21</v>
      </c>
      <c r="J33" s="122">
        <f>ROUND(((SUM(BE119:BE198))*I33),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hidden="1" customHeight="1">
      <c r="A34" s="33"/>
      <c r="B34" s="38"/>
      <c r="C34" s="33"/>
      <c r="D34" s="33"/>
      <c r="E34" s="111" t="s">
        <v>48</v>
      </c>
      <c r="F34" s="122">
        <f>ROUND((SUM(BF119:BF198)),  2)</f>
        <v>0</v>
      </c>
      <c r="G34" s="33"/>
      <c r="H34" s="33"/>
      <c r="I34" s="123">
        <v>0.15</v>
      </c>
      <c r="J34" s="122">
        <f>ROUND(((SUM(BF119:BF198))*I34),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49</v>
      </c>
      <c r="F35" s="122">
        <f>ROUND((SUM(BG119:BG198)),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50</v>
      </c>
      <c r="F36" s="122">
        <f>ROUND((SUM(BH119:BH198)),  2)</f>
        <v>0</v>
      </c>
      <c r="G36" s="33"/>
      <c r="H36" s="33"/>
      <c r="I36" s="123">
        <v>0.15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51</v>
      </c>
      <c r="F37" s="122">
        <f>ROUND((SUM(BI119:BI198)),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hidden="1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hidden="1" customHeight="1">
      <c r="A39" s="33"/>
      <c r="B39" s="38"/>
      <c r="C39" s="124"/>
      <c r="D39" s="125" t="s">
        <v>52</v>
      </c>
      <c r="E39" s="126"/>
      <c r="F39" s="126"/>
      <c r="G39" s="127" t="s">
        <v>53</v>
      </c>
      <c r="H39" s="128" t="s">
        <v>54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hidden="1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hidden="1" customHeight="1">
      <c r="B41" s="19"/>
      <c r="L41" s="19"/>
    </row>
    <row r="42" spans="1:31" s="1" customFormat="1" ht="14.45" hidden="1" customHeight="1">
      <c r="B42" s="19"/>
      <c r="L42" s="19"/>
    </row>
    <row r="43" spans="1:31" s="1" customFormat="1" ht="14.45" hidden="1" customHeight="1">
      <c r="B43" s="19"/>
      <c r="L43" s="19"/>
    </row>
    <row r="44" spans="1:31" s="1" customFormat="1" ht="14.45" hidden="1" customHeight="1">
      <c r="B44" s="19"/>
      <c r="L44" s="19"/>
    </row>
    <row r="45" spans="1:31" s="1" customFormat="1" ht="14.45" hidden="1" customHeight="1">
      <c r="B45" s="19"/>
      <c r="L45" s="19"/>
    </row>
    <row r="46" spans="1:31" s="1" customFormat="1" ht="14.45" hidden="1" customHeight="1">
      <c r="B46" s="19"/>
      <c r="L46" s="19"/>
    </row>
    <row r="47" spans="1:31" s="1" customFormat="1" ht="14.45" hidden="1" customHeight="1">
      <c r="B47" s="19"/>
      <c r="L47" s="19"/>
    </row>
    <row r="48" spans="1:31" s="1" customFormat="1" ht="14.45" hidden="1" customHeight="1">
      <c r="B48" s="19"/>
      <c r="L48" s="19"/>
    </row>
    <row r="49" spans="1:31" s="1" customFormat="1" ht="14.45" hidden="1" customHeight="1">
      <c r="B49" s="19"/>
      <c r="L49" s="19"/>
    </row>
    <row r="50" spans="1:31" s="2" customFormat="1" ht="14.45" hidden="1" customHeight="1">
      <c r="B50" s="50"/>
      <c r="D50" s="131" t="s">
        <v>55</v>
      </c>
      <c r="E50" s="132"/>
      <c r="F50" s="132"/>
      <c r="G50" s="131" t="s">
        <v>56</v>
      </c>
      <c r="H50" s="132"/>
      <c r="I50" s="132"/>
      <c r="J50" s="132"/>
      <c r="K50" s="132"/>
      <c r="L50" s="50"/>
    </row>
    <row r="51" spans="1:31" ht="11.25" hidden="1">
      <c r="B51" s="19"/>
      <c r="L51" s="19"/>
    </row>
    <row r="52" spans="1:31" ht="11.25" hidden="1">
      <c r="B52" s="19"/>
      <c r="L52" s="19"/>
    </row>
    <row r="53" spans="1:31" ht="11.25" hidden="1">
      <c r="B53" s="19"/>
      <c r="L53" s="19"/>
    </row>
    <row r="54" spans="1:31" ht="11.25" hidden="1">
      <c r="B54" s="19"/>
      <c r="L54" s="19"/>
    </row>
    <row r="55" spans="1:31" ht="11.25" hidden="1">
      <c r="B55" s="19"/>
      <c r="L55" s="19"/>
    </row>
    <row r="56" spans="1:31" ht="11.25" hidden="1">
      <c r="B56" s="19"/>
      <c r="L56" s="19"/>
    </row>
    <row r="57" spans="1:31" ht="11.25" hidden="1">
      <c r="B57" s="19"/>
      <c r="L57" s="19"/>
    </row>
    <row r="58" spans="1:31" ht="11.25" hidden="1">
      <c r="B58" s="19"/>
      <c r="L58" s="19"/>
    </row>
    <row r="59" spans="1:31" ht="11.25" hidden="1">
      <c r="B59" s="19"/>
      <c r="L59" s="19"/>
    </row>
    <row r="60" spans="1:31" ht="11.25" hidden="1">
      <c r="B60" s="19"/>
      <c r="L60" s="19"/>
    </row>
    <row r="61" spans="1:31" s="2" customFormat="1" ht="12.75" hidden="1">
      <c r="A61" s="33"/>
      <c r="B61" s="38"/>
      <c r="C61" s="33"/>
      <c r="D61" s="133" t="s">
        <v>57</v>
      </c>
      <c r="E61" s="134"/>
      <c r="F61" s="135" t="s">
        <v>58</v>
      </c>
      <c r="G61" s="133" t="s">
        <v>57</v>
      </c>
      <c r="H61" s="134"/>
      <c r="I61" s="134"/>
      <c r="J61" s="136" t="s">
        <v>58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 hidden="1">
      <c r="B62" s="19"/>
      <c r="L62" s="19"/>
    </row>
    <row r="63" spans="1:31" ht="11.25" hidden="1">
      <c r="B63" s="19"/>
      <c r="L63" s="19"/>
    </row>
    <row r="64" spans="1:31" ht="11.25" hidden="1">
      <c r="B64" s="19"/>
      <c r="L64" s="19"/>
    </row>
    <row r="65" spans="1:31" s="2" customFormat="1" ht="12.75" hidden="1">
      <c r="A65" s="33"/>
      <c r="B65" s="38"/>
      <c r="C65" s="33"/>
      <c r="D65" s="131" t="s">
        <v>59</v>
      </c>
      <c r="E65" s="137"/>
      <c r="F65" s="137"/>
      <c r="G65" s="131" t="s">
        <v>60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 hidden="1">
      <c r="B66" s="19"/>
      <c r="L66" s="19"/>
    </row>
    <row r="67" spans="1:31" ht="11.25" hidden="1">
      <c r="B67" s="19"/>
      <c r="L67" s="19"/>
    </row>
    <row r="68" spans="1:31" ht="11.25" hidden="1">
      <c r="B68" s="19"/>
      <c r="L68" s="19"/>
    </row>
    <row r="69" spans="1:31" ht="11.25" hidden="1">
      <c r="B69" s="19"/>
      <c r="L69" s="19"/>
    </row>
    <row r="70" spans="1:31" ht="11.25" hidden="1">
      <c r="B70" s="19"/>
      <c r="L70" s="19"/>
    </row>
    <row r="71" spans="1:31" ht="11.25" hidden="1">
      <c r="B71" s="19"/>
      <c r="L71" s="19"/>
    </row>
    <row r="72" spans="1:31" ht="11.25" hidden="1">
      <c r="B72" s="19"/>
      <c r="L72" s="19"/>
    </row>
    <row r="73" spans="1:31" ht="11.25" hidden="1">
      <c r="B73" s="19"/>
      <c r="L73" s="19"/>
    </row>
    <row r="74" spans="1:31" ht="11.25" hidden="1">
      <c r="B74" s="19"/>
      <c r="L74" s="19"/>
    </row>
    <row r="75" spans="1:31" ht="11.25" hidden="1">
      <c r="B75" s="19"/>
      <c r="L75" s="19"/>
    </row>
    <row r="76" spans="1:31" s="2" customFormat="1" ht="12.75" hidden="1">
      <c r="A76" s="33"/>
      <c r="B76" s="38"/>
      <c r="C76" s="33"/>
      <c r="D76" s="133" t="s">
        <v>57</v>
      </c>
      <c r="E76" s="134"/>
      <c r="F76" s="135" t="s">
        <v>58</v>
      </c>
      <c r="G76" s="133" t="s">
        <v>57</v>
      </c>
      <c r="H76" s="134"/>
      <c r="I76" s="134"/>
      <c r="J76" s="136" t="s">
        <v>58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hidden="1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ht="11.25" hidden="1"/>
    <row r="79" spans="1:31" ht="11.25" hidden="1"/>
    <row r="80" spans="1:31" ht="11.25" hidden="1"/>
    <row r="81" spans="1:47" s="2" customFormat="1" ht="6.95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106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92" t="str">
        <f>E7</f>
        <v>ZS-DOBROVSKEHO</v>
      </c>
      <c r="F85" s="293"/>
      <c r="G85" s="293"/>
      <c r="H85" s="293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103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44" t="str">
        <f>E9</f>
        <v>SO-40 - Chráničky Cetin Nordic Telecom</v>
      </c>
      <c r="F87" s="294"/>
      <c r="G87" s="294"/>
      <c r="H87" s="294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21</v>
      </c>
      <c r="D89" s="35"/>
      <c r="E89" s="35"/>
      <c r="F89" s="26" t="str">
        <f>F12</f>
        <v>Lanškroun, Kralická</v>
      </c>
      <c r="G89" s="35"/>
      <c r="H89" s="35"/>
      <c r="I89" s="28" t="s">
        <v>23</v>
      </c>
      <c r="J89" s="65" t="str">
        <f>IF(J12="","",J12)</f>
        <v>10. 2. 2022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25</v>
      </c>
      <c r="D91" s="35"/>
      <c r="E91" s="35"/>
      <c r="F91" s="26" t="str">
        <f>E15</f>
        <v>Město Lanškroun</v>
      </c>
      <c r="G91" s="35"/>
      <c r="H91" s="35"/>
      <c r="I91" s="28" t="s">
        <v>33</v>
      </c>
      <c r="J91" s="31" t="str">
        <f>E21</f>
        <v>Ing. Radek Kopecký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31</v>
      </c>
      <c r="D92" s="35"/>
      <c r="E92" s="35"/>
      <c r="F92" s="26" t="str">
        <f>IF(E18="","",E18)</f>
        <v>Vyplň údaj</v>
      </c>
      <c r="G92" s="35"/>
      <c r="H92" s="35"/>
      <c r="I92" s="28" t="s">
        <v>37</v>
      </c>
      <c r="J92" s="31" t="str">
        <f>E24</f>
        <v>Jaroslav Klíma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107</v>
      </c>
      <c r="D94" s="143"/>
      <c r="E94" s="143"/>
      <c r="F94" s="143"/>
      <c r="G94" s="143"/>
      <c r="H94" s="143"/>
      <c r="I94" s="143"/>
      <c r="J94" s="144" t="s">
        <v>108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45" t="s">
        <v>109</v>
      </c>
      <c r="D96" s="35"/>
      <c r="E96" s="35"/>
      <c r="F96" s="35"/>
      <c r="G96" s="35"/>
      <c r="H96" s="35"/>
      <c r="I96" s="35"/>
      <c r="J96" s="83">
        <f>J119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110</v>
      </c>
    </row>
    <row r="97" spans="1:31" s="9" customFormat="1" ht="24.95" customHeight="1">
      <c r="B97" s="146"/>
      <c r="C97" s="147"/>
      <c r="D97" s="148" t="s">
        <v>318</v>
      </c>
      <c r="E97" s="149"/>
      <c r="F97" s="149"/>
      <c r="G97" s="149"/>
      <c r="H97" s="149"/>
      <c r="I97" s="149"/>
      <c r="J97" s="150">
        <f>J120</f>
        <v>0</v>
      </c>
      <c r="K97" s="147"/>
      <c r="L97" s="151"/>
    </row>
    <row r="98" spans="1:31" s="10" customFormat="1" ht="19.899999999999999" customHeight="1">
      <c r="B98" s="152"/>
      <c r="C98" s="153"/>
      <c r="D98" s="154" t="s">
        <v>702</v>
      </c>
      <c r="E98" s="155"/>
      <c r="F98" s="155"/>
      <c r="G98" s="155"/>
      <c r="H98" s="155"/>
      <c r="I98" s="155"/>
      <c r="J98" s="156">
        <f>J121</f>
        <v>0</v>
      </c>
      <c r="K98" s="153"/>
      <c r="L98" s="157"/>
    </row>
    <row r="99" spans="1:31" s="10" customFormat="1" ht="19.899999999999999" customHeight="1">
      <c r="B99" s="152"/>
      <c r="C99" s="153"/>
      <c r="D99" s="154" t="s">
        <v>703</v>
      </c>
      <c r="E99" s="155"/>
      <c r="F99" s="155"/>
      <c r="G99" s="155"/>
      <c r="H99" s="155"/>
      <c r="I99" s="155"/>
      <c r="J99" s="156">
        <f>J127</f>
        <v>0</v>
      </c>
      <c r="K99" s="153"/>
      <c r="L99" s="157"/>
    </row>
    <row r="100" spans="1:31" s="2" customFormat="1" ht="21.75" customHeight="1">
      <c r="A100" s="33"/>
      <c r="B100" s="34"/>
      <c r="C100" s="35"/>
      <c r="D100" s="35"/>
      <c r="E100" s="35"/>
      <c r="F100" s="35"/>
      <c r="G100" s="35"/>
      <c r="H100" s="35"/>
      <c r="I100" s="35"/>
      <c r="J100" s="35"/>
      <c r="K100" s="35"/>
      <c r="L100" s="50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1" spans="1:31" s="2" customFormat="1" ht="6.95" customHeight="1">
      <c r="A101" s="33"/>
      <c r="B101" s="53"/>
      <c r="C101" s="54"/>
      <c r="D101" s="54"/>
      <c r="E101" s="54"/>
      <c r="F101" s="54"/>
      <c r="G101" s="54"/>
      <c r="H101" s="54"/>
      <c r="I101" s="54"/>
      <c r="J101" s="54"/>
      <c r="K101" s="54"/>
      <c r="L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5" spans="1:31" s="2" customFormat="1" ht="6.95" customHeight="1">
      <c r="A105" s="33"/>
      <c r="B105" s="55"/>
      <c r="C105" s="56"/>
      <c r="D105" s="56"/>
      <c r="E105" s="56"/>
      <c r="F105" s="56"/>
      <c r="G105" s="56"/>
      <c r="H105" s="56"/>
      <c r="I105" s="56"/>
      <c r="J105" s="56"/>
      <c r="K105" s="56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24.95" customHeight="1">
      <c r="A106" s="33"/>
      <c r="B106" s="34"/>
      <c r="C106" s="22" t="s">
        <v>114</v>
      </c>
      <c r="D106" s="35"/>
      <c r="E106" s="35"/>
      <c r="F106" s="35"/>
      <c r="G106" s="35"/>
      <c r="H106" s="35"/>
      <c r="I106" s="35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6.95" customHeight="1">
      <c r="A107" s="33"/>
      <c r="B107" s="34"/>
      <c r="C107" s="35"/>
      <c r="D107" s="35"/>
      <c r="E107" s="35"/>
      <c r="F107" s="35"/>
      <c r="G107" s="35"/>
      <c r="H107" s="35"/>
      <c r="I107" s="3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8" t="s">
        <v>16</v>
      </c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5" customHeight="1">
      <c r="A109" s="33"/>
      <c r="B109" s="34"/>
      <c r="C109" s="35"/>
      <c r="D109" s="35"/>
      <c r="E109" s="292" t="str">
        <f>E7</f>
        <v>ZS-DOBROVSKEHO</v>
      </c>
      <c r="F109" s="293"/>
      <c r="G109" s="293"/>
      <c r="H109" s="293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103</v>
      </c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5" customHeight="1">
      <c r="A111" s="33"/>
      <c r="B111" s="34"/>
      <c r="C111" s="35"/>
      <c r="D111" s="35"/>
      <c r="E111" s="244" t="str">
        <f>E9</f>
        <v>SO-40 - Chráničky Cetin Nordic Telecom</v>
      </c>
      <c r="F111" s="294"/>
      <c r="G111" s="294"/>
      <c r="H111" s="294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21</v>
      </c>
      <c r="D113" s="35"/>
      <c r="E113" s="35"/>
      <c r="F113" s="26" t="str">
        <f>F12</f>
        <v>Lanškroun, Kralická</v>
      </c>
      <c r="G113" s="35"/>
      <c r="H113" s="35"/>
      <c r="I113" s="28" t="s">
        <v>23</v>
      </c>
      <c r="J113" s="65" t="str">
        <f>IF(J12="","",J12)</f>
        <v>10. 2. 2022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>
      <c r="A114" s="33"/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5.2" customHeight="1">
      <c r="A115" s="33"/>
      <c r="B115" s="34"/>
      <c r="C115" s="28" t="s">
        <v>25</v>
      </c>
      <c r="D115" s="35"/>
      <c r="E115" s="35"/>
      <c r="F115" s="26" t="str">
        <f>E15</f>
        <v>Město Lanškroun</v>
      </c>
      <c r="G115" s="35"/>
      <c r="H115" s="35"/>
      <c r="I115" s="28" t="s">
        <v>33</v>
      </c>
      <c r="J115" s="31" t="str">
        <f>E21</f>
        <v>Ing. Radek Kopecký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5.2" customHeight="1">
      <c r="A116" s="33"/>
      <c r="B116" s="34"/>
      <c r="C116" s="28" t="s">
        <v>31</v>
      </c>
      <c r="D116" s="35"/>
      <c r="E116" s="35"/>
      <c r="F116" s="26" t="str">
        <f>IF(E18="","",E18)</f>
        <v>Vyplň údaj</v>
      </c>
      <c r="G116" s="35"/>
      <c r="H116" s="35"/>
      <c r="I116" s="28" t="s">
        <v>37</v>
      </c>
      <c r="J116" s="31" t="str">
        <f>E24</f>
        <v>Jaroslav Klíma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0.35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11" customFormat="1" ht="29.25" customHeight="1">
      <c r="A118" s="158"/>
      <c r="B118" s="159"/>
      <c r="C118" s="160" t="s">
        <v>115</v>
      </c>
      <c r="D118" s="161" t="s">
        <v>67</v>
      </c>
      <c r="E118" s="161" t="s">
        <v>63</v>
      </c>
      <c r="F118" s="161" t="s">
        <v>64</v>
      </c>
      <c r="G118" s="161" t="s">
        <v>116</v>
      </c>
      <c r="H118" s="161" t="s">
        <v>117</v>
      </c>
      <c r="I118" s="161" t="s">
        <v>118</v>
      </c>
      <c r="J118" s="161" t="s">
        <v>108</v>
      </c>
      <c r="K118" s="162" t="s">
        <v>119</v>
      </c>
      <c r="L118" s="163"/>
      <c r="M118" s="74" t="s">
        <v>1</v>
      </c>
      <c r="N118" s="75" t="s">
        <v>46</v>
      </c>
      <c r="O118" s="75" t="s">
        <v>120</v>
      </c>
      <c r="P118" s="75" t="s">
        <v>121</v>
      </c>
      <c r="Q118" s="75" t="s">
        <v>122</v>
      </c>
      <c r="R118" s="75" t="s">
        <v>123</v>
      </c>
      <c r="S118" s="75" t="s">
        <v>124</v>
      </c>
      <c r="T118" s="76" t="s">
        <v>125</v>
      </c>
      <c r="U118" s="158"/>
      <c r="V118" s="158"/>
      <c r="W118" s="158"/>
      <c r="X118" s="158"/>
      <c r="Y118" s="158"/>
      <c r="Z118" s="158"/>
      <c r="AA118" s="158"/>
      <c r="AB118" s="158"/>
      <c r="AC118" s="158"/>
      <c r="AD118" s="158"/>
      <c r="AE118" s="158"/>
    </row>
    <row r="119" spans="1:65" s="2" customFormat="1" ht="22.9" customHeight="1">
      <c r="A119" s="33"/>
      <c r="B119" s="34"/>
      <c r="C119" s="81" t="s">
        <v>126</v>
      </c>
      <c r="D119" s="35"/>
      <c r="E119" s="35"/>
      <c r="F119" s="35"/>
      <c r="G119" s="35"/>
      <c r="H119" s="35"/>
      <c r="I119" s="35"/>
      <c r="J119" s="164">
        <f>BK119</f>
        <v>0</v>
      </c>
      <c r="K119" s="35"/>
      <c r="L119" s="38"/>
      <c r="M119" s="77"/>
      <c r="N119" s="165"/>
      <c r="O119" s="78"/>
      <c r="P119" s="166">
        <f>P120</f>
        <v>0</v>
      </c>
      <c r="Q119" s="78"/>
      <c r="R119" s="166">
        <f>R120</f>
        <v>8.4599639999999994</v>
      </c>
      <c r="S119" s="78"/>
      <c r="T119" s="167">
        <f>T120</f>
        <v>17.448999999999998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81</v>
      </c>
      <c r="AU119" s="16" t="s">
        <v>110</v>
      </c>
      <c r="BK119" s="168">
        <f>BK120</f>
        <v>0</v>
      </c>
    </row>
    <row r="120" spans="1:65" s="12" customFormat="1" ht="25.9" customHeight="1">
      <c r="B120" s="169"/>
      <c r="C120" s="170"/>
      <c r="D120" s="171" t="s">
        <v>81</v>
      </c>
      <c r="E120" s="172" t="s">
        <v>331</v>
      </c>
      <c r="F120" s="172" t="s">
        <v>683</v>
      </c>
      <c r="G120" s="170"/>
      <c r="H120" s="170"/>
      <c r="I120" s="173"/>
      <c r="J120" s="174">
        <f>BK120</f>
        <v>0</v>
      </c>
      <c r="K120" s="170"/>
      <c r="L120" s="175"/>
      <c r="M120" s="176"/>
      <c r="N120" s="177"/>
      <c r="O120" s="177"/>
      <c r="P120" s="178">
        <f>P121+P127</f>
        <v>0</v>
      </c>
      <c r="Q120" s="177"/>
      <c r="R120" s="178">
        <f>R121+R127</f>
        <v>8.4599639999999994</v>
      </c>
      <c r="S120" s="177"/>
      <c r="T120" s="179">
        <f>T121+T127</f>
        <v>17.448999999999998</v>
      </c>
      <c r="AR120" s="180" t="s">
        <v>148</v>
      </c>
      <c r="AT120" s="181" t="s">
        <v>81</v>
      </c>
      <c r="AU120" s="181" t="s">
        <v>82</v>
      </c>
      <c r="AY120" s="180" t="s">
        <v>129</v>
      </c>
      <c r="BK120" s="182">
        <f>BK121+BK127</f>
        <v>0</v>
      </c>
    </row>
    <row r="121" spans="1:65" s="12" customFormat="1" ht="22.9" customHeight="1">
      <c r="B121" s="169"/>
      <c r="C121" s="170"/>
      <c r="D121" s="171" t="s">
        <v>81</v>
      </c>
      <c r="E121" s="183" t="s">
        <v>704</v>
      </c>
      <c r="F121" s="183" t="s">
        <v>705</v>
      </c>
      <c r="G121" s="170"/>
      <c r="H121" s="170"/>
      <c r="I121" s="173"/>
      <c r="J121" s="184">
        <f>BK121</f>
        <v>0</v>
      </c>
      <c r="K121" s="170"/>
      <c r="L121" s="175"/>
      <c r="M121" s="176"/>
      <c r="N121" s="177"/>
      <c r="O121" s="177"/>
      <c r="P121" s="178">
        <f>SUM(P122:P126)</f>
        <v>0</v>
      </c>
      <c r="Q121" s="177"/>
      <c r="R121" s="178">
        <f>SUM(R122:R126)</f>
        <v>0</v>
      </c>
      <c r="S121" s="177"/>
      <c r="T121" s="179">
        <f>SUM(T122:T126)</f>
        <v>0</v>
      </c>
      <c r="AR121" s="180" t="s">
        <v>148</v>
      </c>
      <c r="AT121" s="181" t="s">
        <v>81</v>
      </c>
      <c r="AU121" s="181" t="s">
        <v>90</v>
      </c>
      <c r="AY121" s="180" t="s">
        <v>129</v>
      </c>
      <c r="BK121" s="182">
        <f>SUM(BK122:BK126)</f>
        <v>0</v>
      </c>
    </row>
    <row r="122" spans="1:65" s="2" customFormat="1" ht="21.75" customHeight="1">
      <c r="A122" s="33"/>
      <c r="B122" s="34"/>
      <c r="C122" s="185" t="s">
        <v>90</v>
      </c>
      <c r="D122" s="186" t="s">
        <v>131</v>
      </c>
      <c r="E122" s="187" t="s">
        <v>706</v>
      </c>
      <c r="F122" s="188" t="s">
        <v>707</v>
      </c>
      <c r="G122" s="189" t="s">
        <v>144</v>
      </c>
      <c r="H122" s="190">
        <v>3</v>
      </c>
      <c r="I122" s="191"/>
      <c r="J122" s="192">
        <f>ROUND(I122*H122,2)</f>
        <v>0</v>
      </c>
      <c r="K122" s="188" t="s">
        <v>135</v>
      </c>
      <c r="L122" s="38"/>
      <c r="M122" s="193" t="s">
        <v>1</v>
      </c>
      <c r="N122" s="194" t="s">
        <v>47</v>
      </c>
      <c r="O122" s="70"/>
      <c r="P122" s="195">
        <f>O122*H122</f>
        <v>0</v>
      </c>
      <c r="Q122" s="195">
        <v>0</v>
      </c>
      <c r="R122" s="195">
        <f>Q122*H122</f>
        <v>0</v>
      </c>
      <c r="S122" s="195">
        <v>0</v>
      </c>
      <c r="T122" s="196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97" t="s">
        <v>654</v>
      </c>
      <c r="AT122" s="197" t="s">
        <v>131</v>
      </c>
      <c r="AU122" s="197" t="s">
        <v>92</v>
      </c>
      <c r="AY122" s="16" t="s">
        <v>129</v>
      </c>
      <c r="BE122" s="198">
        <f>IF(N122="základní",J122,0)</f>
        <v>0</v>
      </c>
      <c r="BF122" s="198">
        <f>IF(N122="snížená",J122,0)</f>
        <v>0</v>
      </c>
      <c r="BG122" s="198">
        <f>IF(N122="zákl. přenesená",J122,0)</f>
        <v>0</v>
      </c>
      <c r="BH122" s="198">
        <f>IF(N122="sníž. přenesená",J122,0)</f>
        <v>0</v>
      </c>
      <c r="BI122" s="198">
        <f>IF(N122="nulová",J122,0)</f>
        <v>0</v>
      </c>
      <c r="BJ122" s="16" t="s">
        <v>90</v>
      </c>
      <c r="BK122" s="198">
        <f>ROUND(I122*H122,2)</f>
        <v>0</v>
      </c>
      <c r="BL122" s="16" t="s">
        <v>654</v>
      </c>
      <c r="BM122" s="197" t="s">
        <v>708</v>
      </c>
    </row>
    <row r="123" spans="1:65" s="2" customFormat="1" ht="11.25">
      <c r="A123" s="33"/>
      <c r="B123" s="34"/>
      <c r="C123" s="35"/>
      <c r="D123" s="199" t="s">
        <v>138</v>
      </c>
      <c r="E123" s="35"/>
      <c r="F123" s="200" t="s">
        <v>709</v>
      </c>
      <c r="G123" s="35"/>
      <c r="H123" s="35"/>
      <c r="I123" s="201"/>
      <c r="J123" s="35"/>
      <c r="K123" s="35"/>
      <c r="L123" s="38"/>
      <c r="M123" s="202"/>
      <c r="N123" s="203"/>
      <c r="O123" s="70"/>
      <c r="P123" s="70"/>
      <c r="Q123" s="70"/>
      <c r="R123" s="70"/>
      <c r="S123" s="70"/>
      <c r="T123" s="71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138</v>
      </c>
      <c r="AU123" s="16" t="s">
        <v>92</v>
      </c>
    </row>
    <row r="124" spans="1:65" s="13" customFormat="1" ht="11.25">
      <c r="B124" s="204"/>
      <c r="C124" s="205"/>
      <c r="D124" s="206" t="s">
        <v>140</v>
      </c>
      <c r="E124" s="207" t="s">
        <v>1</v>
      </c>
      <c r="F124" s="208" t="s">
        <v>710</v>
      </c>
      <c r="G124" s="205"/>
      <c r="H124" s="209">
        <v>3</v>
      </c>
      <c r="I124" s="210"/>
      <c r="J124" s="205"/>
      <c r="K124" s="205"/>
      <c r="L124" s="211"/>
      <c r="M124" s="212"/>
      <c r="N124" s="213"/>
      <c r="O124" s="213"/>
      <c r="P124" s="213"/>
      <c r="Q124" s="213"/>
      <c r="R124" s="213"/>
      <c r="S124" s="213"/>
      <c r="T124" s="214"/>
      <c r="AT124" s="215" t="s">
        <v>140</v>
      </c>
      <c r="AU124" s="215" t="s">
        <v>92</v>
      </c>
      <c r="AV124" s="13" t="s">
        <v>92</v>
      </c>
      <c r="AW124" s="13" t="s">
        <v>36</v>
      </c>
      <c r="AX124" s="13" t="s">
        <v>90</v>
      </c>
      <c r="AY124" s="215" t="s">
        <v>129</v>
      </c>
    </row>
    <row r="125" spans="1:65" s="2" customFormat="1" ht="24.2" customHeight="1">
      <c r="A125" s="33"/>
      <c r="B125" s="34"/>
      <c r="C125" s="185" t="s">
        <v>92</v>
      </c>
      <c r="D125" s="186" t="s">
        <v>131</v>
      </c>
      <c r="E125" s="187" t="s">
        <v>711</v>
      </c>
      <c r="F125" s="188" t="s">
        <v>712</v>
      </c>
      <c r="G125" s="189" t="s">
        <v>469</v>
      </c>
      <c r="H125" s="190">
        <v>30</v>
      </c>
      <c r="I125" s="191"/>
      <c r="J125" s="192">
        <f>ROUND(I125*H125,2)</f>
        <v>0</v>
      </c>
      <c r="K125" s="188" t="s">
        <v>382</v>
      </c>
      <c r="L125" s="38"/>
      <c r="M125" s="193" t="s">
        <v>1</v>
      </c>
      <c r="N125" s="194" t="s">
        <v>47</v>
      </c>
      <c r="O125" s="70"/>
      <c r="P125" s="195">
        <f>O125*H125</f>
        <v>0</v>
      </c>
      <c r="Q125" s="195">
        <v>0</v>
      </c>
      <c r="R125" s="195">
        <f>Q125*H125</f>
        <v>0</v>
      </c>
      <c r="S125" s="195">
        <v>0</v>
      </c>
      <c r="T125" s="196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97" t="s">
        <v>654</v>
      </c>
      <c r="AT125" s="197" t="s">
        <v>131</v>
      </c>
      <c r="AU125" s="197" t="s">
        <v>92</v>
      </c>
      <c r="AY125" s="16" t="s">
        <v>129</v>
      </c>
      <c r="BE125" s="198">
        <f>IF(N125="základní",J125,0)</f>
        <v>0</v>
      </c>
      <c r="BF125" s="198">
        <f>IF(N125="snížená",J125,0)</f>
        <v>0</v>
      </c>
      <c r="BG125" s="198">
        <f>IF(N125="zákl. přenesená",J125,0)</f>
        <v>0</v>
      </c>
      <c r="BH125" s="198">
        <f>IF(N125="sníž. přenesená",J125,0)</f>
        <v>0</v>
      </c>
      <c r="BI125" s="198">
        <f>IF(N125="nulová",J125,0)</f>
        <v>0</v>
      </c>
      <c r="BJ125" s="16" t="s">
        <v>90</v>
      </c>
      <c r="BK125" s="198">
        <f>ROUND(I125*H125,2)</f>
        <v>0</v>
      </c>
      <c r="BL125" s="16" t="s">
        <v>654</v>
      </c>
      <c r="BM125" s="197" t="s">
        <v>713</v>
      </c>
    </row>
    <row r="126" spans="1:65" s="13" customFormat="1" ht="11.25">
      <c r="B126" s="204"/>
      <c r="C126" s="205"/>
      <c r="D126" s="206" t="s">
        <v>140</v>
      </c>
      <c r="E126" s="207" t="s">
        <v>1</v>
      </c>
      <c r="F126" s="208" t="s">
        <v>714</v>
      </c>
      <c r="G126" s="205"/>
      <c r="H126" s="209">
        <v>30</v>
      </c>
      <c r="I126" s="210"/>
      <c r="J126" s="205"/>
      <c r="K126" s="205"/>
      <c r="L126" s="211"/>
      <c r="M126" s="212"/>
      <c r="N126" s="213"/>
      <c r="O126" s="213"/>
      <c r="P126" s="213"/>
      <c r="Q126" s="213"/>
      <c r="R126" s="213"/>
      <c r="S126" s="213"/>
      <c r="T126" s="214"/>
      <c r="AT126" s="215" t="s">
        <v>140</v>
      </c>
      <c r="AU126" s="215" t="s">
        <v>92</v>
      </c>
      <c r="AV126" s="13" t="s">
        <v>92</v>
      </c>
      <c r="AW126" s="13" t="s">
        <v>36</v>
      </c>
      <c r="AX126" s="13" t="s">
        <v>90</v>
      </c>
      <c r="AY126" s="215" t="s">
        <v>129</v>
      </c>
    </row>
    <row r="127" spans="1:65" s="12" customFormat="1" ht="22.9" customHeight="1">
      <c r="B127" s="169"/>
      <c r="C127" s="170"/>
      <c r="D127" s="171" t="s">
        <v>81</v>
      </c>
      <c r="E127" s="183" t="s">
        <v>715</v>
      </c>
      <c r="F127" s="183" t="s">
        <v>716</v>
      </c>
      <c r="G127" s="170"/>
      <c r="H127" s="170"/>
      <c r="I127" s="173"/>
      <c r="J127" s="184">
        <f>BK127</f>
        <v>0</v>
      </c>
      <c r="K127" s="170"/>
      <c r="L127" s="175"/>
      <c r="M127" s="176"/>
      <c r="N127" s="177"/>
      <c r="O127" s="177"/>
      <c r="P127" s="178">
        <f>SUM(P128:P198)</f>
        <v>0</v>
      </c>
      <c r="Q127" s="177"/>
      <c r="R127" s="178">
        <f>SUM(R128:R198)</f>
        <v>8.4599639999999994</v>
      </c>
      <c r="S127" s="177"/>
      <c r="T127" s="179">
        <f>SUM(T128:T198)</f>
        <v>17.448999999999998</v>
      </c>
      <c r="AR127" s="180" t="s">
        <v>148</v>
      </c>
      <c r="AT127" s="181" t="s">
        <v>81</v>
      </c>
      <c r="AU127" s="181" t="s">
        <v>90</v>
      </c>
      <c r="AY127" s="180" t="s">
        <v>129</v>
      </c>
      <c r="BK127" s="182">
        <f>SUM(BK128:BK198)</f>
        <v>0</v>
      </c>
    </row>
    <row r="128" spans="1:65" s="2" customFormat="1" ht="16.5" customHeight="1">
      <c r="A128" s="33"/>
      <c r="B128" s="34"/>
      <c r="C128" s="185" t="s">
        <v>148</v>
      </c>
      <c r="D128" s="186" t="s">
        <v>131</v>
      </c>
      <c r="E128" s="187" t="s">
        <v>290</v>
      </c>
      <c r="F128" s="188" t="s">
        <v>291</v>
      </c>
      <c r="G128" s="189" t="s">
        <v>292</v>
      </c>
      <c r="H128" s="190">
        <v>8</v>
      </c>
      <c r="I128" s="191"/>
      <c r="J128" s="192">
        <f>ROUND(I128*H128,2)</f>
        <v>0</v>
      </c>
      <c r="K128" s="188" t="s">
        <v>135</v>
      </c>
      <c r="L128" s="38"/>
      <c r="M128" s="193" t="s">
        <v>1</v>
      </c>
      <c r="N128" s="194" t="s">
        <v>47</v>
      </c>
      <c r="O128" s="70"/>
      <c r="P128" s="195">
        <f>O128*H128</f>
        <v>0</v>
      </c>
      <c r="Q128" s="195">
        <v>0</v>
      </c>
      <c r="R128" s="195">
        <f>Q128*H128</f>
        <v>0</v>
      </c>
      <c r="S128" s="195">
        <v>0</v>
      </c>
      <c r="T128" s="196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97" t="s">
        <v>136</v>
      </c>
      <c r="AT128" s="197" t="s">
        <v>131</v>
      </c>
      <c r="AU128" s="197" t="s">
        <v>92</v>
      </c>
      <c r="AY128" s="16" t="s">
        <v>129</v>
      </c>
      <c r="BE128" s="198">
        <f>IF(N128="základní",J128,0)</f>
        <v>0</v>
      </c>
      <c r="BF128" s="198">
        <f>IF(N128="snížená",J128,0)</f>
        <v>0</v>
      </c>
      <c r="BG128" s="198">
        <f>IF(N128="zákl. přenesená",J128,0)</f>
        <v>0</v>
      </c>
      <c r="BH128" s="198">
        <f>IF(N128="sníž. přenesená",J128,0)</f>
        <v>0</v>
      </c>
      <c r="BI128" s="198">
        <f>IF(N128="nulová",J128,0)</f>
        <v>0</v>
      </c>
      <c r="BJ128" s="16" t="s">
        <v>90</v>
      </c>
      <c r="BK128" s="198">
        <f>ROUND(I128*H128,2)</f>
        <v>0</v>
      </c>
      <c r="BL128" s="16" t="s">
        <v>136</v>
      </c>
      <c r="BM128" s="197" t="s">
        <v>717</v>
      </c>
    </row>
    <row r="129" spans="1:65" s="2" customFormat="1" ht="11.25">
      <c r="A129" s="33"/>
      <c r="B129" s="34"/>
      <c r="C129" s="35"/>
      <c r="D129" s="199" t="s">
        <v>138</v>
      </c>
      <c r="E129" s="35"/>
      <c r="F129" s="200" t="s">
        <v>294</v>
      </c>
      <c r="G129" s="35"/>
      <c r="H129" s="35"/>
      <c r="I129" s="201"/>
      <c r="J129" s="35"/>
      <c r="K129" s="35"/>
      <c r="L129" s="38"/>
      <c r="M129" s="202"/>
      <c r="N129" s="203"/>
      <c r="O129" s="70"/>
      <c r="P129" s="70"/>
      <c r="Q129" s="70"/>
      <c r="R129" s="70"/>
      <c r="S129" s="70"/>
      <c r="T129" s="71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138</v>
      </c>
      <c r="AU129" s="16" t="s">
        <v>92</v>
      </c>
    </row>
    <row r="130" spans="1:65" s="13" customFormat="1" ht="11.25">
      <c r="B130" s="204"/>
      <c r="C130" s="205"/>
      <c r="D130" s="206" t="s">
        <v>140</v>
      </c>
      <c r="E130" s="207" t="s">
        <v>1</v>
      </c>
      <c r="F130" s="208" t="s">
        <v>718</v>
      </c>
      <c r="G130" s="205"/>
      <c r="H130" s="209">
        <v>8</v>
      </c>
      <c r="I130" s="210"/>
      <c r="J130" s="205"/>
      <c r="K130" s="205"/>
      <c r="L130" s="211"/>
      <c r="M130" s="212"/>
      <c r="N130" s="213"/>
      <c r="O130" s="213"/>
      <c r="P130" s="213"/>
      <c r="Q130" s="213"/>
      <c r="R130" s="213"/>
      <c r="S130" s="213"/>
      <c r="T130" s="214"/>
      <c r="AT130" s="215" t="s">
        <v>140</v>
      </c>
      <c r="AU130" s="215" t="s">
        <v>92</v>
      </c>
      <c r="AV130" s="13" t="s">
        <v>92</v>
      </c>
      <c r="AW130" s="13" t="s">
        <v>36</v>
      </c>
      <c r="AX130" s="13" t="s">
        <v>90</v>
      </c>
      <c r="AY130" s="215" t="s">
        <v>129</v>
      </c>
    </row>
    <row r="131" spans="1:65" s="2" customFormat="1" ht="16.5" customHeight="1">
      <c r="A131" s="33"/>
      <c r="B131" s="34"/>
      <c r="C131" s="185" t="s">
        <v>136</v>
      </c>
      <c r="D131" s="186" t="s">
        <v>131</v>
      </c>
      <c r="E131" s="187" t="s">
        <v>719</v>
      </c>
      <c r="F131" s="188" t="s">
        <v>720</v>
      </c>
      <c r="G131" s="189" t="s">
        <v>721</v>
      </c>
      <c r="H131" s="190">
        <v>0.03</v>
      </c>
      <c r="I131" s="191"/>
      <c r="J131" s="192">
        <f>ROUND(I131*H131,2)</f>
        <v>0</v>
      </c>
      <c r="K131" s="188" t="s">
        <v>135</v>
      </c>
      <c r="L131" s="38"/>
      <c r="M131" s="193" t="s">
        <v>1</v>
      </c>
      <c r="N131" s="194" t="s">
        <v>47</v>
      </c>
      <c r="O131" s="70"/>
      <c r="P131" s="195">
        <f>O131*H131</f>
        <v>0</v>
      </c>
      <c r="Q131" s="195">
        <v>8.8000000000000005E-3</v>
      </c>
      <c r="R131" s="195">
        <f>Q131*H131</f>
        <v>2.6400000000000002E-4</v>
      </c>
      <c r="S131" s="195">
        <v>0</v>
      </c>
      <c r="T131" s="196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97" t="s">
        <v>654</v>
      </c>
      <c r="AT131" s="197" t="s">
        <v>131</v>
      </c>
      <c r="AU131" s="197" t="s">
        <v>92</v>
      </c>
      <c r="AY131" s="16" t="s">
        <v>129</v>
      </c>
      <c r="BE131" s="198">
        <f>IF(N131="základní",J131,0)</f>
        <v>0</v>
      </c>
      <c r="BF131" s="198">
        <f>IF(N131="snížená",J131,0)</f>
        <v>0</v>
      </c>
      <c r="BG131" s="198">
        <f>IF(N131="zákl. přenesená",J131,0)</f>
        <v>0</v>
      </c>
      <c r="BH131" s="198">
        <f>IF(N131="sníž. přenesená",J131,0)</f>
        <v>0</v>
      </c>
      <c r="BI131" s="198">
        <f>IF(N131="nulová",J131,0)</f>
        <v>0</v>
      </c>
      <c r="BJ131" s="16" t="s">
        <v>90</v>
      </c>
      <c r="BK131" s="198">
        <f>ROUND(I131*H131,2)</f>
        <v>0</v>
      </c>
      <c r="BL131" s="16" t="s">
        <v>654</v>
      </c>
      <c r="BM131" s="197" t="s">
        <v>722</v>
      </c>
    </row>
    <row r="132" spans="1:65" s="2" customFormat="1" ht="11.25">
      <c r="A132" s="33"/>
      <c r="B132" s="34"/>
      <c r="C132" s="35"/>
      <c r="D132" s="199" t="s">
        <v>138</v>
      </c>
      <c r="E132" s="35"/>
      <c r="F132" s="200" t="s">
        <v>723</v>
      </c>
      <c r="G132" s="35"/>
      <c r="H132" s="35"/>
      <c r="I132" s="201"/>
      <c r="J132" s="35"/>
      <c r="K132" s="35"/>
      <c r="L132" s="38"/>
      <c r="M132" s="202"/>
      <c r="N132" s="203"/>
      <c r="O132" s="70"/>
      <c r="P132" s="70"/>
      <c r="Q132" s="70"/>
      <c r="R132" s="70"/>
      <c r="S132" s="70"/>
      <c r="T132" s="71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138</v>
      </c>
      <c r="AU132" s="16" t="s">
        <v>92</v>
      </c>
    </row>
    <row r="133" spans="1:65" s="13" customFormat="1" ht="11.25">
      <c r="B133" s="204"/>
      <c r="C133" s="205"/>
      <c r="D133" s="206" t="s">
        <v>140</v>
      </c>
      <c r="E133" s="207" t="s">
        <v>1</v>
      </c>
      <c r="F133" s="208" t="s">
        <v>724</v>
      </c>
      <c r="G133" s="205"/>
      <c r="H133" s="209">
        <v>0.03</v>
      </c>
      <c r="I133" s="210"/>
      <c r="J133" s="205"/>
      <c r="K133" s="205"/>
      <c r="L133" s="211"/>
      <c r="M133" s="212"/>
      <c r="N133" s="213"/>
      <c r="O133" s="213"/>
      <c r="P133" s="213"/>
      <c r="Q133" s="213"/>
      <c r="R133" s="213"/>
      <c r="S133" s="213"/>
      <c r="T133" s="214"/>
      <c r="AT133" s="215" t="s">
        <v>140</v>
      </c>
      <c r="AU133" s="215" t="s">
        <v>92</v>
      </c>
      <c r="AV133" s="13" t="s">
        <v>92</v>
      </c>
      <c r="AW133" s="13" t="s">
        <v>36</v>
      </c>
      <c r="AX133" s="13" t="s">
        <v>90</v>
      </c>
      <c r="AY133" s="215" t="s">
        <v>129</v>
      </c>
    </row>
    <row r="134" spans="1:65" s="2" customFormat="1" ht="16.5" customHeight="1">
      <c r="A134" s="33"/>
      <c r="B134" s="34"/>
      <c r="C134" s="185" t="s">
        <v>158</v>
      </c>
      <c r="D134" s="186" t="s">
        <v>131</v>
      </c>
      <c r="E134" s="187" t="s">
        <v>725</v>
      </c>
      <c r="F134" s="188" t="s">
        <v>726</v>
      </c>
      <c r="G134" s="189" t="s">
        <v>174</v>
      </c>
      <c r="H134" s="190">
        <v>8</v>
      </c>
      <c r="I134" s="191"/>
      <c r="J134" s="192">
        <f>ROUND(I134*H134,2)</f>
        <v>0</v>
      </c>
      <c r="K134" s="188" t="s">
        <v>135</v>
      </c>
      <c r="L134" s="38"/>
      <c r="M134" s="193" t="s">
        <v>1</v>
      </c>
      <c r="N134" s="194" t="s">
        <v>47</v>
      </c>
      <c r="O134" s="70"/>
      <c r="P134" s="195">
        <f>O134*H134</f>
        <v>0</v>
      </c>
      <c r="Q134" s="195">
        <v>0</v>
      </c>
      <c r="R134" s="195">
        <f>Q134*H134</f>
        <v>0</v>
      </c>
      <c r="S134" s="195">
        <v>0</v>
      </c>
      <c r="T134" s="196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97" t="s">
        <v>654</v>
      </c>
      <c r="AT134" s="197" t="s">
        <v>131</v>
      </c>
      <c r="AU134" s="197" t="s">
        <v>92</v>
      </c>
      <c r="AY134" s="16" t="s">
        <v>129</v>
      </c>
      <c r="BE134" s="198">
        <f>IF(N134="základní",J134,0)</f>
        <v>0</v>
      </c>
      <c r="BF134" s="198">
        <f>IF(N134="snížená",J134,0)</f>
        <v>0</v>
      </c>
      <c r="BG134" s="198">
        <f>IF(N134="zákl. přenesená",J134,0)</f>
        <v>0</v>
      </c>
      <c r="BH134" s="198">
        <f>IF(N134="sníž. přenesená",J134,0)</f>
        <v>0</v>
      </c>
      <c r="BI134" s="198">
        <f>IF(N134="nulová",J134,0)</f>
        <v>0</v>
      </c>
      <c r="BJ134" s="16" t="s">
        <v>90</v>
      </c>
      <c r="BK134" s="198">
        <f>ROUND(I134*H134,2)</f>
        <v>0</v>
      </c>
      <c r="BL134" s="16" t="s">
        <v>654</v>
      </c>
      <c r="BM134" s="197" t="s">
        <v>727</v>
      </c>
    </row>
    <row r="135" spans="1:65" s="2" customFormat="1" ht="11.25">
      <c r="A135" s="33"/>
      <c r="B135" s="34"/>
      <c r="C135" s="35"/>
      <c r="D135" s="199" t="s">
        <v>138</v>
      </c>
      <c r="E135" s="35"/>
      <c r="F135" s="200" t="s">
        <v>728</v>
      </c>
      <c r="G135" s="35"/>
      <c r="H135" s="35"/>
      <c r="I135" s="201"/>
      <c r="J135" s="35"/>
      <c r="K135" s="35"/>
      <c r="L135" s="38"/>
      <c r="M135" s="202"/>
      <c r="N135" s="203"/>
      <c r="O135" s="70"/>
      <c r="P135" s="70"/>
      <c r="Q135" s="70"/>
      <c r="R135" s="70"/>
      <c r="S135" s="70"/>
      <c r="T135" s="71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138</v>
      </c>
      <c r="AU135" s="16" t="s">
        <v>92</v>
      </c>
    </row>
    <row r="136" spans="1:65" s="13" customFormat="1" ht="11.25">
      <c r="B136" s="204"/>
      <c r="C136" s="205"/>
      <c r="D136" s="206" t="s">
        <v>140</v>
      </c>
      <c r="E136" s="207" t="s">
        <v>1</v>
      </c>
      <c r="F136" s="208" t="s">
        <v>729</v>
      </c>
      <c r="G136" s="205"/>
      <c r="H136" s="209">
        <v>4</v>
      </c>
      <c r="I136" s="210"/>
      <c r="J136" s="205"/>
      <c r="K136" s="205"/>
      <c r="L136" s="211"/>
      <c r="M136" s="212"/>
      <c r="N136" s="213"/>
      <c r="O136" s="213"/>
      <c r="P136" s="213"/>
      <c r="Q136" s="213"/>
      <c r="R136" s="213"/>
      <c r="S136" s="213"/>
      <c r="T136" s="214"/>
      <c r="AT136" s="215" t="s">
        <v>140</v>
      </c>
      <c r="AU136" s="215" t="s">
        <v>92</v>
      </c>
      <c r="AV136" s="13" t="s">
        <v>92</v>
      </c>
      <c r="AW136" s="13" t="s">
        <v>36</v>
      </c>
      <c r="AX136" s="13" t="s">
        <v>82</v>
      </c>
      <c r="AY136" s="215" t="s">
        <v>129</v>
      </c>
    </row>
    <row r="137" spans="1:65" s="13" customFormat="1" ht="11.25">
      <c r="B137" s="204"/>
      <c r="C137" s="205"/>
      <c r="D137" s="206" t="s">
        <v>140</v>
      </c>
      <c r="E137" s="207" t="s">
        <v>1</v>
      </c>
      <c r="F137" s="208" t="s">
        <v>730</v>
      </c>
      <c r="G137" s="205"/>
      <c r="H137" s="209">
        <v>4</v>
      </c>
      <c r="I137" s="210"/>
      <c r="J137" s="205"/>
      <c r="K137" s="205"/>
      <c r="L137" s="211"/>
      <c r="M137" s="212"/>
      <c r="N137" s="213"/>
      <c r="O137" s="213"/>
      <c r="P137" s="213"/>
      <c r="Q137" s="213"/>
      <c r="R137" s="213"/>
      <c r="S137" s="213"/>
      <c r="T137" s="214"/>
      <c r="AT137" s="215" t="s">
        <v>140</v>
      </c>
      <c r="AU137" s="215" t="s">
        <v>92</v>
      </c>
      <c r="AV137" s="13" t="s">
        <v>92</v>
      </c>
      <c r="AW137" s="13" t="s">
        <v>36</v>
      </c>
      <c r="AX137" s="13" t="s">
        <v>82</v>
      </c>
      <c r="AY137" s="215" t="s">
        <v>129</v>
      </c>
    </row>
    <row r="138" spans="1:65" s="14" customFormat="1" ht="11.25">
      <c r="B138" s="216"/>
      <c r="C138" s="217"/>
      <c r="D138" s="206" t="s">
        <v>140</v>
      </c>
      <c r="E138" s="218" t="s">
        <v>1</v>
      </c>
      <c r="F138" s="219" t="s">
        <v>170</v>
      </c>
      <c r="G138" s="217"/>
      <c r="H138" s="220">
        <v>8</v>
      </c>
      <c r="I138" s="221"/>
      <c r="J138" s="217"/>
      <c r="K138" s="217"/>
      <c r="L138" s="222"/>
      <c r="M138" s="223"/>
      <c r="N138" s="224"/>
      <c r="O138" s="224"/>
      <c r="P138" s="224"/>
      <c r="Q138" s="224"/>
      <c r="R138" s="224"/>
      <c r="S138" s="224"/>
      <c r="T138" s="225"/>
      <c r="AT138" s="226" t="s">
        <v>140</v>
      </c>
      <c r="AU138" s="226" t="s">
        <v>92</v>
      </c>
      <c r="AV138" s="14" t="s">
        <v>136</v>
      </c>
      <c r="AW138" s="14" t="s">
        <v>36</v>
      </c>
      <c r="AX138" s="14" t="s">
        <v>90</v>
      </c>
      <c r="AY138" s="226" t="s">
        <v>129</v>
      </c>
    </row>
    <row r="139" spans="1:65" s="2" customFormat="1" ht="16.5" customHeight="1">
      <c r="A139" s="33"/>
      <c r="B139" s="34"/>
      <c r="C139" s="185" t="s">
        <v>163</v>
      </c>
      <c r="D139" s="186" t="s">
        <v>131</v>
      </c>
      <c r="E139" s="187" t="s">
        <v>731</v>
      </c>
      <c r="F139" s="188" t="s">
        <v>732</v>
      </c>
      <c r="G139" s="189" t="s">
        <v>469</v>
      </c>
      <c r="H139" s="190">
        <v>30</v>
      </c>
      <c r="I139" s="191"/>
      <c r="J139" s="192">
        <f>ROUND(I139*H139,2)</f>
        <v>0</v>
      </c>
      <c r="K139" s="188" t="s">
        <v>135</v>
      </c>
      <c r="L139" s="38"/>
      <c r="M139" s="193" t="s">
        <v>1</v>
      </c>
      <c r="N139" s="194" t="s">
        <v>47</v>
      </c>
      <c r="O139" s="70"/>
      <c r="P139" s="195">
        <f>O139*H139</f>
        <v>0</v>
      </c>
      <c r="Q139" s="195">
        <v>1.9E-3</v>
      </c>
      <c r="R139" s="195">
        <f>Q139*H139</f>
        <v>5.7000000000000002E-2</v>
      </c>
      <c r="S139" s="195">
        <v>0</v>
      </c>
      <c r="T139" s="196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97" t="s">
        <v>654</v>
      </c>
      <c r="AT139" s="197" t="s">
        <v>131</v>
      </c>
      <c r="AU139" s="197" t="s">
        <v>92</v>
      </c>
      <c r="AY139" s="16" t="s">
        <v>129</v>
      </c>
      <c r="BE139" s="198">
        <f>IF(N139="základní",J139,0)</f>
        <v>0</v>
      </c>
      <c r="BF139" s="198">
        <f>IF(N139="snížená",J139,0)</f>
        <v>0</v>
      </c>
      <c r="BG139" s="198">
        <f>IF(N139="zákl. přenesená",J139,0)</f>
        <v>0</v>
      </c>
      <c r="BH139" s="198">
        <f>IF(N139="sníž. přenesená",J139,0)</f>
        <v>0</v>
      </c>
      <c r="BI139" s="198">
        <f>IF(N139="nulová",J139,0)</f>
        <v>0</v>
      </c>
      <c r="BJ139" s="16" t="s">
        <v>90</v>
      </c>
      <c r="BK139" s="198">
        <f>ROUND(I139*H139,2)</f>
        <v>0</v>
      </c>
      <c r="BL139" s="16" t="s">
        <v>654</v>
      </c>
      <c r="BM139" s="197" t="s">
        <v>733</v>
      </c>
    </row>
    <row r="140" spans="1:65" s="2" customFormat="1" ht="11.25">
      <c r="A140" s="33"/>
      <c r="B140" s="34"/>
      <c r="C140" s="35"/>
      <c r="D140" s="199" t="s">
        <v>138</v>
      </c>
      <c r="E140" s="35"/>
      <c r="F140" s="200" t="s">
        <v>734</v>
      </c>
      <c r="G140" s="35"/>
      <c r="H140" s="35"/>
      <c r="I140" s="201"/>
      <c r="J140" s="35"/>
      <c r="K140" s="35"/>
      <c r="L140" s="38"/>
      <c r="M140" s="202"/>
      <c r="N140" s="203"/>
      <c r="O140" s="70"/>
      <c r="P140" s="70"/>
      <c r="Q140" s="70"/>
      <c r="R140" s="70"/>
      <c r="S140" s="70"/>
      <c r="T140" s="71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138</v>
      </c>
      <c r="AU140" s="16" t="s">
        <v>92</v>
      </c>
    </row>
    <row r="141" spans="1:65" s="13" customFormat="1" ht="11.25">
      <c r="B141" s="204"/>
      <c r="C141" s="205"/>
      <c r="D141" s="206" t="s">
        <v>140</v>
      </c>
      <c r="E141" s="207" t="s">
        <v>1</v>
      </c>
      <c r="F141" s="208" t="s">
        <v>735</v>
      </c>
      <c r="G141" s="205"/>
      <c r="H141" s="209">
        <v>30</v>
      </c>
      <c r="I141" s="210"/>
      <c r="J141" s="205"/>
      <c r="K141" s="205"/>
      <c r="L141" s="211"/>
      <c r="M141" s="212"/>
      <c r="N141" s="213"/>
      <c r="O141" s="213"/>
      <c r="P141" s="213"/>
      <c r="Q141" s="213"/>
      <c r="R141" s="213"/>
      <c r="S141" s="213"/>
      <c r="T141" s="214"/>
      <c r="AT141" s="215" t="s">
        <v>140</v>
      </c>
      <c r="AU141" s="215" t="s">
        <v>92</v>
      </c>
      <c r="AV141" s="13" t="s">
        <v>92</v>
      </c>
      <c r="AW141" s="13" t="s">
        <v>36</v>
      </c>
      <c r="AX141" s="13" t="s">
        <v>90</v>
      </c>
      <c r="AY141" s="215" t="s">
        <v>129</v>
      </c>
    </row>
    <row r="142" spans="1:65" s="2" customFormat="1" ht="21.75" customHeight="1">
      <c r="A142" s="33"/>
      <c r="B142" s="34"/>
      <c r="C142" s="185" t="s">
        <v>171</v>
      </c>
      <c r="D142" s="186" t="s">
        <v>131</v>
      </c>
      <c r="E142" s="187" t="s">
        <v>736</v>
      </c>
      <c r="F142" s="188" t="s">
        <v>737</v>
      </c>
      <c r="G142" s="189" t="s">
        <v>174</v>
      </c>
      <c r="H142" s="190">
        <v>8</v>
      </c>
      <c r="I142" s="191"/>
      <c r="J142" s="192">
        <f>ROUND(I142*H142,2)</f>
        <v>0</v>
      </c>
      <c r="K142" s="188" t="s">
        <v>135</v>
      </c>
      <c r="L142" s="38"/>
      <c r="M142" s="193" t="s">
        <v>1</v>
      </c>
      <c r="N142" s="194" t="s">
        <v>47</v>
      </c>
      <c r="O142" s="70"/>
      <c r="P142" s="195">
        <f>O142*H142</f>
        <v>0</v>
      </c>
      <c r="Q142" s="195">
        <v>0</v>
      </c>
      <c r="R142" s="195">
        <f>Q142*H142</f>
        <v>0</v>
      </c>
      <c r="S142" s="195">
        <v>0</v>
      </c>
      <c r="T142" s="196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97" t="s">
        <v>654</v>
      </c>
      <c r="AT142" s="197" t="s">
        <v>131</v>
      </c>
      <c r="AU142" s="197" t="s">
        <v>92</v>
      </c>
      <c r="AY142" s="16" t="s">
        <v>129</v>
      </c>
      <c r="BE142" s="198">
        <f>IF(N142="základní",J142,0)</f>
        <v>0</v>
      </c>
      <c r="BF142" s="198">
        <f>IF(N142="snížená",J142,0)</f>
        <v>0</v>
      </c>
      <c r="BG142" s="198">
        <f>IF(N142="zákl. přenesená",J142,0)</f>
        <v>0</v>
      </c>
      <c r="BH142" s="198">
        <f>IF(N142="sníž. přenesená",J142,0)</f>
        <v>0</v>
      </c>
      <c r="BI142" s="198">
        <f>IF(N142="nulová",J142,0)</f>
        <v>0</v>
      </c>
      <c r="BJ142" s="16" t="s">
        <v>90</v>
      </c>
      <c r="BK142" s="198">
        <f>ROUND(I142*H142,2)</f>
        <v>0</v>
      </c>
      <c r="BL142" s="16" t="s">
        <v>654</v>
      </c>
      <c r="BM142" s="197" t="s">
        <v>738</v>
      </c>
    </row>
    <row r="143" spans="1:65" s="2" customFormat="1" ht="11.25">
      <c r="A143" s="33"/>
      <c r="B143" s="34"/>
      <c r="C143" s="35"/>
      <c r="D143" s="199" t="s">
        <v>138</v>
      </c>
      <c r="E143" s="35"/>
      <c r="F143" s="200" t="s">
        <v>739</v>
      </c>
      <c r="G143" s="35"/>
      <c r="H143" s="35"/>
      <c r="I143" s="201"/>
      <c r="J143" s="35"/>
      <c r="K143" s="35"/>
      <c r="L143" s="38"/>
      <c r="M143" s="202"/>
      <c r="N143" s="203"/>
      <c r="O143" s="70"/>
      <c r="P143" s="70"/>
      <c r="Q143" s="70"/>
      <c r="R143" s="70"/>
      <c r="S143" s="70"/>
      <c r="T143" s="71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6" t="s">
        <v>138</v>
      </c>
      <c r="AU143" s="16" t="s">
        <v>92</v>
      </c>
    </row>
    <row r="144" spans="1:65" s="13" customFormat="1" ht="11.25">
      <c r="B144" s="204"/>
      <c r="C144" s="205"/>
      <c r="D144" s="206" t="s">
        <v>140</v>
      </c>
      <c r="E144" s="207" t="s">
        <v>1</v>
      </c>
      <c r="F144" s="208" t="s">
        <v>729</v>
      </c>
      <c r="G144" s="205"/>
      <c r="H144" s="209">
        <v>4</v>
      </c>
      <c r="I144" s="210"/>
      <c r="J144" s="205"/>
      <c r="K144" s="205"/>
      <c r="L144" s="211"/>
      <c r="M144" s="212"/>
      <c r="N144" s="213"/>
      <c r="O144" s="213"/>
      <c r="P144" s="213"/>
      <c r="Q144" s="213"/>
      <c r="R144" s="213"/>
      <c r="S144" s="213"/>
      <c r="T144" s="214"/>
      <c r="AT144" s="215" t="s">
        <v>140</v>
      </c>
      <c r="AU144" s="215" t="s">
        <v>92</v>
      </c>
      <c r="AV144" s="13" t="s">
        <v>92</v>
      </c>
      <c r="AW144" s="13" t="s">
        <v>36</v>
      </c>
      <c r="AX144" s="13" t="s">
        <v>82</v>
      </c>
      <c r="AY144" s="215" t="s">
        <v>129</v>
      </c>
    </row>
    <row r="145" spans="1:65" s="13" customFormat="1" ht="11.25">
      <c r="B145" s="204"/>
      <c r="C145" s="205"/>
      <c r="D145" s="206" t="s">
        <v>140</v>
      </c>
      <c r="E145" s="207" t="s">
        <v>1</v>
      </c>
      <c r="F145" s="208" t="s">
        <v>730</v>
      </c>
      <c r="G145" s="205"/>
      <c r="H145" s="209">
        <v>4</v>
      </c>
      <c r="I145" s="210"/>
      <c r="J145" s="205"/>
      <c r="K145" s="205"/>
      <c r="L145" s="211"/>
      <c r="M145" s="212"/>
      <c r="N145" s="213"/>
      <c r="O145" s="213"/>
      <c r="P145" s="213"/>
      <c r="Q145" s="213"/>
      <c r="R145" s="213"/>
      <c r="S145" s="213"/>
      <c r="T145" s="214"/>
      <c r="AT145" s="215" t="s">
        <v>140</v>
      </c>
      <c r="AU145" s="215" t="s">
        <v>92</v>
      </c>
      <c r="AV145" s="13" t="s">
        <v>92</v>
      </c>
      <c r="AW145" s="13" t="s">
        <v>36</v>
      </c>
      <c r="AX145" s="13" t="s">
        <v>82</v>
      </c>
      <c r="AY145" s="215" t="s">
        <v>129</v>
      </c>
    </row>
    <row r="146" spans="1:65" s="14" customFormat="1" ht="11.25">
      <c r="B146" s="216"/>
      <c r="C146" s="217"/>
      <c r="D146" s="206" t="s">
        <v>140</v>
      </c>
      <c r="E146" s="218" t="s">
        <v>1</v>
      </c>
      <c r="F146" s="219" t="s">
        <v>170</v>
      </c>
      <c r="G146" s="217"/>
      <c r="H146" s="220">
        <v>8</v>
      </c>
      <c r="I146" s="221"/>
      <c r="J146" s="217"/>
      <c r="K146" s="217"/>
      <c r="L146" s="222"/>
      <c r="M146" s="223"/>
      <c r="N146" s="224"/>
      <c r="O146" s="224"/>
      <c r="P146" s="224"/>
      <c r="Q146" s="224"/>
      <c r="R146" s="224"/>
      <c r="S146" s="224"/>
      <c r="T146" s="225"/>
      <c r="AT146" s="226" t="s">
        <v>140</v>
      </c>
      <c r="AU146" s="226" t="s">
        <v>92</v>
      </c>
      <c r="AV146" s="14" t="s">
        <v>136</v>
      </c>
      <c r="AW146" s="14" t="s">
        <v>36</v>
      </c>
      <c r="AX146" s="14" t="s">
        <v>90</v>
      </c>
      <c r="AY146" s="226" t="s">
        <v>129</v>
      </c>
    </row>
    <row r="147" spans="1:65" s="2" customFormat="1" ht="24.2" customHeight="1">
      <c r="A147" s="33"/>
      <c r="B147" s="34"/>
      <c r="C147" s="185" t="s">
        <v>180</v>
      </c>
      <c r="D147" s="186" t="s">
        <v>131</v>
      </c>
      <c r="E147" s="187" t="s">
        <v>740</v>
      </c>
      <c r="F147" s="188" t="s">
        <v>741</v>
      </c>
      <c r="G147" s="189" t="s">
        <v>174</v>
      </c>
      <c r="H147" s="190">
        <v>4</v>
      </c>
      <c r="I147" s="191"/>
      <c r="J147" s="192">
        <f>ROUND(I147*H147,2)</f>
        <v>0</v>
      </c>
      <c r="K147" s="188" t="s">
        <v>135</v>
      </c>
      <c r="L147" s="38"/>
      <c r="M147" s="193" t="s">
        <v>1</v>
      </c>
      <c r="N147" s="194" t="s">
        <v>47</v>
      </c>
      <c r="O147" s="70"/>
      <c r="P147" s="195">
        <f>O147*H147</f>
        <v>0</v>
      </c>
      <c r="Q147" s="195">
        <v>0</v>
      </c>
      <c r="R147" s="195">
        <f>Q147*H147</f>
        <v>0</v>
      </c>
      <c r="S147" s="195">
        <v>0</v>
      </c>
      <c r="T147" s="196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97" t="s">
        <v>654</v>
      </c>
      <c r="AT147" s="197" t="s">
        <v>131</v>
      </c>
      <c r="AU147" s="197" t="s">
        <v>92</v>
      </c>
      <c r="AY147" s="16" t="s">
        <v>129</v>
      </c>
      <c r="BE147" s="198">
        <f>IF(N147="základní",J147,0)</f>
        <v>0</v>
      </c>
      <c r="BF147" s="198">
        <f>IF(N147="snížená",J147,0)</f>
        <v>0</v>
      </c>
      <c r="BG147" s="198">
        <f>IF(N147="zákl. přenesená",J147,0)</f>
        <v>0</v>
      </c>
      <c r="BH147" s="198">
        <f>IF(N147="sníž. přenesená",J147,0)</f>
        <v>0</v>
      </c>
      <c r="BI147" s="198">
        <f>IF(N147="nulová",J147,0)</f>
        <v>0</v>
      </c>
      <c r="BJ147" s="16" t="s">
        <v>90</v>
      </c>
      <c r="BK147" s="198">
        <f>ROUND(I147*H147,2)</f>
        <v>0</v>
      </c>
      <c r="BL147" s="16" t="s">
        <v>654</v>
      </c>
      <c r="BM147" s="197" t="s">
        <v>742</v>
      </c>
    </row>
    <row r="148" spans="1:65" s="2" customFormat="1" ht="11.25">
      <c r="A148" s="33"/>
      <c r="B148" s="34"/>
      <c r="C148" s="35"/>
      <c r="D148" s="199" t="s">
        <v>138</v>
      </c>
      <c r="E148" s="35"/>
      <c r="F148" s="200" t="s">
        <v>743</v>
      </c>
      <c r="G148" s="35"/>
      <c r="H148" s="35"/>
      <c r="I148" s="201"/>
      <c r="J148" s="35"/>
      <c r="K148" s="35"/>
      <c r="L148" s="38"/>
      <c r="M148" s="202"/>
      <c r="N148" s="203"/>
      <c r="O148" s="70"/>
      <c r="P148" s="70"/>
      <c r="Q148" s="70"/>
      <c r="R148" s="70"/>
      <c r="S148" s="70"/>
      <c r="T148" s="71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138</v>
      </c>
      <c r="AU148" s="16" t="s">
        <v>92</v>
      </c>
    </row>
    <row r="149" spans="1:65" s="13" customFormat="1" ht="11.25">
      <c r="B149" s="204"/>
      <c r="C149" s="205"/>
      <c r="D149" s="206" t="s">
        <v>140</v>
      </c>
      <c r="E149" s="207" t="s">
        <v>1</v>
      </c>
      <c r="F149" s="208" t="s">
        <v>729</v>
      </c>
      <c r="G149" s="205"/>
      <c r="H149" s="209">
        <v>4</v>
      </c>
      <c r="I149" s="210"/>
      <c r="J149" s="205"/>
      <c r="K149" s="205"/>
      <c r="L149" s="211"/>
      <c r="M149" s="212"/>
      <c r="N149" s="213"/>
      <c r="O149" s="213"/>
      <c r="P149" s="213"/>
      <c r="Q149" s="213"/>
      <c r="R149" s="213"/>
      <c r="S149" s="213"/>
      <c r="T149" s="214"/>
      <c r="AT149" s="215" t="s">
        <v>140</v>
      </c>
      <c r="AU149" s="215" t="s">
        <v>92</v>
      </c>
      <c r="AV149" s="13" t="s">
        <v>92</v>
      </c>
      <c r="AW149" s="13" t="s">
        <v>36</v>
      </c>
      <c r="AX149" s="13" t="s">
        <v>90</v>
      </c>
      <c r="AY149" s="215" t="s">
        <v>129</v>
      </c>
    </row>
    <row r="150" spans="1:65" s="2" customFormat="1" ht="16.5" customHeight="1">
      <c r="A150" s="33"/>
      <c r="B150" s="34"/>
      <c r="C150" s="185" t="s">
        <v>186</v>
      </c>
      <c r="D150" s="186" t="s">
        <v>131</v>
      </c>
      <c r="E150" s="187" t="s">
        <v>744</v>
      </c>
      <c r="F150" s="188" t="s">
        <v>745</v>
      </c>
      <c r="G150" s="189" t="s">
        <v>174</v>
      </c>
      <c r="H150" s="190">
        <v>4</v>
      </c>
      <c r="I150" s="191"/>
      <c r="J150" s="192">
        <f>ROUND(I150*H150,2)</f>
        <v>0</v>
      </c>
      <c r="K150" s="188" t="s">
        <v>135</v>
      </c>
      <c r="L150" s="38"/>
      <c r="M150" s="193" t="s">
        <v>1</v>
      </c>
      <c r="N150" s="194" t="s">
        <v>47</v>
      </c>
      <c r="O150" s="70"/>
      <c r="P150" s="195">
        <f>O150*H150</f>
        <v>0</v>
      </c>
      <c r="Q150" s="195">
        <v>0</v>
      </c>
      <c r="R150" s="195">
        <f>Q150*H150</f>
        <v>0</v>
      </c>
      <c r="S150" s="195">
        <v>0</v>
      </c>
      <c r="T150" s="196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97" t="s">
        <v>654</v>
      </c>
      <c r="AT150" s="197" t="s">
        <v>131</v>
      </c>
      <c r="AU150" s="197" t="s">
        <v>92</v>
      </c>
      <c r="AY150" s="16" t="s">
        <v>129</v>
      </c>
      <c r="BE150" s="198">
        <f>IF(N150="základní",J150,0)</f>
        <v>0</v>
      </c>
      <c r="BF150" s="198">
        <f>IF(N150="snížená",J150,0)</f>
        <v>0</v>
      </c>
      <c r="BG150" s="198">
        <f>IF(N150="zákl. přenesená",J150,0)</f>
        <v>0</v>
      </c>
      <c r="BH150" s="198">
        <f>IF(N150="sníž. přenesená",J150,0)</f>
        <v>0</v>
      </c>
      <c r="BI150" s="198">
        <f>IF(N150="nulová",J150,0)</f>
        <v>0</v>
      </c>
      <c r="BJ150" s="16" t="s">
        <v>90</v>
      </c>
      <c r="BK150" s="198">
        <f>ROUND(I150*H150,2)</f>
        <v>0</v>
      </c>
      <c r="BL150" s="16" t="s">
        <v>654</v>
      </c>
      <c r="BM150" s="197" t="s">
        <v>746</v>
      </c>
    </row>
    <row r="151" spans="1:65" s="2" customFormat="1" ht="11.25">
      <c r="A151" s="33"/>
      <c r="B151" s="34"/>
      <c r="C151" s="35"/>
      <c r="D151" s="199" t="s">
        <v>138</v>
      </c>
      <c r="E151" s="35"/>
      <c r="F151" s="200" t="s">
        <v>747</v>
      </c>
      <c r="G151" s="35"/>
      <c r="H151" s="35"/>
      <c r="I151" s="201"/>
      <c r="J151" s="35"/>
      <c r="K151" s="35"/>
      <c r="L151" s="38"/>
      <c r="M151" s="202"/>
      <c r="N151" s="203"/>
      <c r="O151" s="70"/>
      <c r="P151" s="70"/>
      <c r="Q151" s="70"/>
      <c r="R151" s="70"/>
      <c r="S151" s="70"/>
      <c r="T151" s="71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6" t="s">
        <v>138</v>
      </c>
      <c r="AU151" s="16" t="s">
        <v>92</v>
      </c>
    </row>
    <row r="152" spans="1:65" s="13" customFormat="1" ht="11.25">
      <c r="B152" s="204"/>
      <c r="C152" s="205"/>
      <c r="D152" s="206" t="s">
        <v>140</v>
      </c>
      <c r="E152" s="207" t="s">
        <v>1</v>
      </c>
      <c r="F152" s="208" t="s">
        <v>729</v>
      </c>
      <c r="G152" s="205"/>
      <c r="H152" s="209">
        <v>4</v>
      </c>
      <c r="I152" s="210"/>
      <c r="J152" s="205"/>
      <c r="K152" s="205"/>
      <c r="L152" s="211"/>
      <c r="M152" s="212"/>
      <c r="N152" s="213"/>
      <c r="O152" s="213"/>
      <c r="P152" s="213"/>
      <c r="Q152" s="213"/>
      <c r="R152" s="213"/>
      <c r="S152" s="213"/>
      <c r="T152" s="214"/>
      <c r="AT152" s="215" t="s">
        <v>140</v>
      </c>
      <c r="AU152" s="215" t="s">
        <v>92</v>
      </c>
      <c r="AV152" s="13" t="s">
        <v>92</v>
      </c>
      <c r="AW152" s="13" t="s">
        <v>36</v>
      </c>
      <c r="AX152" s="13" t="s">
        <v>90</v>
      </c>
      <c r="AY152" s="215" t="s">
        <v>129</v>
      </c>
    </row>
    <row r="153" spans="1:65" s="2" customFormat="1" ht="16.5" customHeight="1">
      <c r="A153" s="33"/>
      <c r="B153" s="34"/>
      <c r="C153" s="185" t="s">
        <v>192</v>
      </c>
      <c r="D153" s="186" t="s">
        <v>131</v>
      </c>
      <c r="E153" s="187" t="s">
        <v>748</v>
      </c>
      <c r="F153" s="188" t="s">
        <v>749</v>
      </c>
      <c r="G153" s="189" t="s">
        <v>174</v>
      </c>
      <c r="H153" s="190">
        <v>3</v>
      </c>
      <c r="I153" s="191"/>
      <c r="J153" s="192">
        <f>ROUND(I153*H153,2)</f>
        <v>0</v>
      </c>
      <c r="K153" s="188" t="s">
        <v>135</v>
      </c>
      <c r="L153" s="38"/>
      <c r="M153" s="193" t="s">
        <v>1</v>
      </c>
      <c r="N153" s="194" t="s">
        <v>47</v>
      </c>
      <c r="O153" s="70"/>
      <c r="P153" s="195">
        <f>O153*H153</f>
        <v>0</v>
      </c>
      <c r="Q153" s="195">
        <v>0</v>
      </c>
      <c r="R153" s="195">
        <f>Q153*H153</f>
        <v>0</v>
      </c>
      <c r="S153" s="195">
        <v>0</v>
      </c>
      <c r="T153" s="196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97" t="s">
        <v>654</v>
      </c>
      <c r="AT153" s="197" t="s">
        <v>131</v>
      </c>
      <c r="AU153" s="197" t="s">
        <v>92</v>
      </c>
      <c r="AY153" s="16" t="s">
        <v>129</v>
      </c>
      <c r="BE153" s="198">
        <f>IF(N153="základní",J153,0)</f>
        <v>0</v>
      </c>
      <c r="BF153" s="198">
        <f>IF(N153="snížená",J153,0)</f>
        <v>0</v>
      </c>
      <c r="BG153" s="198">
        <f>IF(N153="zákl. přenesená",J153,0)</f>
        <v>0</v>
      </c>
      <c r="BH153" s="198">
        <f>IF(N153="sníž. přenesená",J153,0)</f>
        <v>0</v>
      </c>
      <c r="BI153" s="198">
        <f>IF(N153="nulová",J153,0)</f>
        <v>0</v>
      </c>
      <c r="BJ153" s="16" t="s">
        <v>90</v>
      </c>
      <c r="BK153" s="198">
        <f>ROUND(I153*H153,2)</f>
        <v>0</v>
      </c>
      <c r="BL153" s="16" t="s">
        <v>654</v>
      </c>
      <c r="BM153" s="197" t="s">
        <v>750</v>
      </c>
    </row>
    <row r="154" spans="1:65" s="2" customFormat="1" ht="11.25">
      <c r="A154" s="33"/>
      <c r="B154" s="34"/>
      <c r="C154" s="35"/>
      <c r="D154" s="199" t="s">
        <v>138</v>
      </c>
      <c r="E154" s="35"/>
      <c r="F154" s="200" t="s">
        <v>751</v>
      </c>
      <c r="G154" s="35"/>
      <c r="H154" s="35"/>
      <c r="I154" s="201"/>
      <c r="J154" s="35"/>
      <c r="K154" s="35"/>
      <c r="L154" s="38"/>
      <c r="M154" s="202"/>
      <c r="N154" s="203"/>
      <c r="O154" s="70"/>
      <c r="P154" s="70"/>
      <c r="Q154" s="70"/>
      <c r="R154" s="70"/>
      <c r="S154" s="70"/>
      <c r="T154" s="71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6" t="s">
        <v>138</v>
      </c>
      <c r="AU154" s="16" t="s">
        <v>92</v>
      </c>
    </row>
    <row r="155" spans="1:65" s="13" customFormat="1" ht="11.25">
      <c r="B155" s="204"/>
      <c r="C155" s="205"/>
      <c r="D155" s="206" t="s">
        <v>140</v>
      </c>
      <c r="E155" s="207" t="s">
        <v>1</v>
      </c>
      <c r="F155" s="208" t="s">
        <v>752</v>
      </c>
      <c r="G155" s="205"/>
      <c r="H155" s="209">
        <v>3</v>
      </c>
      <c r="I155" s="210"/>
      <c r="J155" s="205"/>
      <c r="K155" s="205"/>
      <c r="L155" s="211"/>
      <c r="M155" s="212"/>
      <c r="N155" s="213"/>
      <c r="O155" s="213"/>
      <c r="P155" s="213"/>
      <c r="Q155" s="213"/>
      <c r="R155" s="213"/>
      <c r="S155" s="213"/>
      <c r="T155" s="214"/>
      <c r="AT155" s="215" t="s">
        <v>140</v>
      </c>
      <c r="AU155" s="215" t="s">
        <v>92</v>
      </c>
      <c r="AV155" s="13" t="s">
        <v>92</v>
      </c>
      <c r="AW155" s="13" t="s">
        <v>36</v>
      </c>
      <c r="AX155" s="13" t="s">
        <v>90</v>
      </c>
      <c r="AY155" s="215" t="s">
        <v>129</v>
      </c>
    </row>
    <row r="156" spans="1:65" s="2" customFormat="1" ht="16.5" customHeight="1">
      <c r="A156" s="33"/>
      <c r="B156" s="34"/>
      <c r="C156" s="230" t="s">
        <v>197</v>
      </c>
      <c r="D156" s="231" t="s">
        <v>331</v>
      </c>
      <c r="E156" s="232" t="s">
        <v>753</v>
      </c>
      <c r="F156" s="233" t="s">
        <v>754</v>
      </c>
      <c r="G156" s="234" t="s">
        <v>292</v>
      </c>
      <c r="H156" s="235">
        <v>6</v>
      </c>
      <c r="I156" s="236"/>
      <c r="J156" s="237">
        <f>ROUND(I156*H156,2)</f>
        <v>0</v>
      </c>
      <c r="K156" s="233" t="s">
        <v>135</v>
      </c>
      <c r="L156" s="238"/>
      <c r="M156" s="239" t="s">
        <v>1</v>
      </c>
      <c r="N156" s="240" t="s">
        <v>47</v>
      </c>
      <c r="O156" s="70"/>
      <c r="P156" s="195">
        <f>O156*H156</f>
        <v>0</v>
      </c>
      <c r="Q156" s="195">
        <v>1</v>
      </c>
      <c r="R156" s="195">
        <f>Q156*H156</f>
        <v>6</v>
      </c>
      <c r="S156" s="195">
        <v>0</v>
      </c>
      <c r="T156" s="196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97" t="s">
        <v>180</v>
      </c>
      <c r="AT156" s="197" t="s">
        <v>331</v>
      </c>
      <c r="AU156" s="197" t="s">
        <v>92</v>
      </c>
      <c r="AY156" s="16" t="s">
        <v>129</v>
      </c>
      <c r="BE156" s="198">
        <f>IF(N156="základní",J156,0)</f>
        <v>0</v>
      </c>
      <c r="BF156" s="198">
        <f>IF(N156="snížená",J156,0)</f>
        <v>0</v>
      </c>
      <c r="BG156" s="198">
        <f>IF(N156="zákl. přenesená",J156,0)</f>
        <v>0</v>
      </c>
      <c r="BH156" s="198">
        <f>IF(N156="sníž. přenesená",J156,0)</f>
        <v>0</v>
      </c>
      <c r="BI156" s="198">
        <f>IF(N156="nulová",J156,0)</f>
        <v>0</v>
      </c>
      <c r="BJ156" s="16" t="s">
        <v>90</v>
      </c>
      <c r="BK156" s="198">
        <f>ROUND(I156*H156,2)</f>
        <v>0</v>
      </c>
      <c r="BL156" s="16" t="s">
        <v>136</v>
      </c>
      <c r="BM156" s="197" t="s">
        <v>755</v>
      </c>
    </row>
    <row r="157" spans="1:65" s="13" customFormat="1" ht="11.25">
      <c r="B157" s="204"/>
      <c r="C157" s="205"/>
      <c r="D157" s="206" t="s">
        <v>140</v>
      </c>
      <c r="E157" s="207" t="s">
        <v>1</v>
      </c>
      <c r="F157" s="208" t="s">
        <v>756</v>
      </c>
      <c r="G157" s="205"/>
      <c r="H157" s="209">
        <v>6</v>
      </c>
      <c r="I157" s="210"/>
      <c r="J157" s="205"/>
      <c r="K157" s="205"/>
      <c r="L157" s="211"/>
      <c r="M157" s="212"/>
      <c r="N157" s="213"/>
      <c r="O157" s="213"/>
      <c r="P157" s="213"/>
      <c r="Q157" s="213"/>
      <c r="R157" s="213"/>
      <c r="S157" s="213"/>
      <c r="T157" s="214"/>
      <c r="AT157" s="215" t="s">
        <v>140</v>
      </c>
      <c r="AU157" s="215" t="s">
        <v>92</v>
      </c>
      <c r="AV157" s="13" t="s">
        <v>92</v>
      </c>
      <c r="AW157" s="13" t="s">
        <v>36</v>
      </c>
      <c r="AX157" s="13" t="s">
        <v>90</v>
      </c>
      <c r="AY157" s="215" t="s">
        <v>129</v>
      </c>
    </row>
    <row r="158" spans="1:65" s="2" customFormat="1" ht="16.5" customHeight="1">
      <c r="A158" s="33"/>
      <c r="B158" s="34"/>
      <c r="C158" s="185" t="s">
        <v>202</v>
      </c>
      <c r="D158" s="186" t="s">
        <v>131</v>
      </c>
      <c r="E158" s="187" t="s">
        <v>757</v>
      </c>
      <c r="F158" s="188" t="s">
        <v>758</v>
      </c>
      <c r="G158" s="189" t="s">
        <v>174</v>
      </c>
      <c r="H158" s="190">
        <v>4</v>
      </c>
      <c r="I158" s="191"/>
      <c r="J158" s="192">
        <f>ROUND(I158*H158,2)</f>
        <v>0</v>
      </c>
      <c r="K158" s="188" t="s">
        <v>135</v>
      </c>
      <c r="L158" s="38"/>
      <c r="M158" s="193" t="s">
        <v>1</v>
      </c>
      <c r="N158" s="194" t="s">
        <v>47</v>
      </c>
      <c r="O158" s="70"/>
      <c r="P158" s="195">
        <f>O158*H158</f>
        <v>0</v>
      </c>
      <c r="Q158" s="195">
        <v>0</v>
      </c>
      <c r="R158" s="195">
        <f>Q158*H158</f>
        <v>0</v>
      </c>
      <c r="S158" s="195">
        <v>0</v>
      </c>
      <c r="T158" s="196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97" t="s">
        <v>654</v>
      </c>
      <c r="AT158" s="197" t="s">
        <v>131</v>
      </c>
      <c r="AU158" s="197" t="s">
        <v>92</v>
      </c>
      <c r="AY158" s="16" t="s">
        <v>129</v>
      </c>
      <c r="BE158" s="198">
        <f>IF(N158="základní",J158,0)</f>
        <v>0</v>
      </c>
      <c r="BF158" s="198">
        <f>IF(N158="snížená",J158,0)</f>
        <v>0</v>
      </c>
      <c r="BG158" s="198">
        <f>IF(N158="zákl. přenesená",J158,0)</f>
        <v>0</v>
      </c>
      <c r="BH158" s="198">
        <f>IF(N158="sníž. přenesená",J158,0)</f>
        <v>0</v>
      </c>
      <c r="BI158" s="198">
        <f>IF(N158="nulová",J158,0)</f>
        <v>0</v>
      </c>
      <c r="BJ158" s="16" t="s">
        <v>90</v>
      </c>
      <c r="BK158" s="198">
        <f>ROUND(I158*H158,2)</f>
        <v>0</v>
      </c>
      <c r="BL158" s="16" t="s">
        <v>654</v>
      </c>
      <c r="BM158" s="197" t="s">
        <v>759</v>
      </c>
    </row>
    <row r="159" spans="1:65" s="2" customFormat="1" ht="11.25">
      <c r="A159" s="33"/>
      <c r="B159" s="34"/>
      <c r="C159" s="35"/>
      <c r="D159" s="199" t="s">
        <v>138</v>
      </c>
      <c r="E159" s="35"/>
      <c r="F159" s="200" t="s">
        <v>760</v>
      </c>
      <c r="G159" s="35"/>
      <c r="H159" s="35"/>
      <c r="I159" s="201"/>
      <c r="J159" s="35"/>
      <c r="K159" s="35"/>
      <c r="L159" s="38"/>
      <c r="M159" s="202"/>
      <c r="N159" s="203"/>
      <c r="O159" s="70"/>
      <c r="P159" s="70"/>
      <c r="Q159" s="70"/>
      <c r="R159" s="70"/>
      <c r="S159" s="70"/>
      <c r="T159" s="71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6" t="s">
        <v>138</v>
      </c>
      <c r="AU159" s="16" t="s">
        <v>92</v>
      </c>
    </row>
    <row r="160" spans="1:65" s="13" customFormat="1" ht="11.25">
      <c r="B160" s="204"/>
      <c r="C160" s="205"/>
      <c r="D160" s="206" t="s">
        <v>140</v>
      </c>
      <c r="E160" s="207" t="s">
        <v>1</v>
      </c>
      <c r="F160" s="208" t="s">
        <v>730</v>
      </c>
      <c r="G160" s="205"/>
      <c r="H160" s="209">
        <v>4</v>
      </c>
      <c r="I160" s="210"/>
      <c r="J160" s="205"/>
      <c r="K160" s="205"/>
      <c r="L160" s="211"/>
      <c r="M160" s="212"/>
      <c r="N160" s="213"/>
      <c r="O160" s="213"/>
      <c r="P160" s="213"/>
      <c r="Q160" s="213"/>
      <c r="R160" s="213"/>
      <c r="S160" s="213"/>
      <c r="T160" s="214"/>
      <c r="AT160" s="215" t="s">
        <v>140</v>
      </c>
      <c r="AU160" s="215" t="s">
        <v>92</v>
      </c>
      <c r="AV160" s="13" t="s">
        <v>92</v>
      </c>
      <c r="AW160" s="13" t="s">
        <v>36</v>
      </c>
      <c r="AX160" s="13" t="s">
        <v>90</v>
      </c>
      <c r="AY160" s="215" t="s">
        <v>129</v>
      </c>
    </row>
    <row r="161" spans="1:65" s="2" customFormat="1" ht="16.5" customHeight="1">
      <c r="A161" s="33"/>
      <c r="B161" s="34"/>
      <c r="C161" s="185" t="s">
        <v>207</v>
      </c>
      <c r="D161" s="186" t="s">
        <v>131</v>
      </c>
      <c r="E161" s="187" t="s">
        <v>761</v>
      </c>
      <c r="F161" s="188" t="s">
        <v>762</v>
      </c>
      <c r="G161" s="189" t="s">
        <v>469</v>
      </c>
      <c r="H161" s="190">
        <v>10</v>
      </c>
      <c r="I161" s="191"/>
      <c r="J161" s="192">
        <f>ROUND(I161*H161,2)</f>
        <v>0</v>
      </c>
      <c r="K161" s="188" t="s">
        <v>135</v>
      </c>
      <c r="L161" s="38"/>
      <c r="M161" s="193" t="s">
        <v>1</v>
      </c>
      <c r="N161" s="194" t="s">
        <v>47</v>
      </c>
      <c r="O161" s="70"/>
      <c r="P161" s="195">
        <f>O161*H161</f>
        <v>0</v>
      </c>
      <c r="Q161" s="195">
        <v>0</v>
      </c>
      <c r="R161" s="195">
        <f>Q161*H161</f>
        <v>0</v>
      </c>
      <c r="S161" s="195">
        <v>0</v>
      </c>
      <c r="T161" s="196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97" t="s">
        <v>654</v>
      </c>
      <c r="AT161" s="197" t="s">
        <v>131</v>
      </c>
      <c r="AU161" s="197" t="s">
        <v>92</v>
      </c>
      <c r="AY161" s="16" t="s">
        <v>129</v>
      </c>
      <c r="BE161" s="198">
        <f>IF(N161="základní",J161,0)</f>
        <v>0</v>
      </c>
      <c r="BF161" s="198">
        <f>IF(N161="snížená",J161,0)</f>
        <v>0</v>
      </c>
      <c r="BG161" s="198">
        <f>IF(N161="zákl. přenesená",J161,0)</f>
        <v>0</v>
      </c>
      <c r="BH161" s="198">
        <f>IF(N161="sníž. přenesená",J161,0)</f>
        <v>0</v>
      </c>
      <c r="BI161" s="198">
        <f>IF(N161="nulová",J161,0)</f>
        <v>0</v>
      </c>
      <c r="BJ161" s="16" t="s">
        <v>90</v>
      </c>
      <c r="BK161" s="198">
        <f>ROUND(I161*H161,2)</f>
        <v>0</v>
      </c>
      <c r="BL161" s="16" t="s">
        <v>654</v>
      </c>
      <c r="BM161" s="197" t="s">
        <v>763</v>
      </c>
    </row>
    <row r="162" spans="1:65" s="2" customFormat="1" ht="11.25">
      <c r="A162" s="33"/>
      <c r="B162" s="34"/>
      <c r="C162" s="35"/>
      <c r="D162" s="199" t="s">
        <v>138</v>
      </c>
      <c r="E162" s="35"/>
      <c r="F162" s="200" t="s">
        <v>764</v>
      </c>
      <c r="G162" s="35"/>
      <c r="H162" s="35"/>
      <c r="I162" s="201"/>
      <c r="J162" s="35"/>
      <c r="K162" s="35"/>
      <c r="L162" s="38"/>
      <c r="M162" s="202"/>
      <c r="N162" s="203"/>
      <c r="O162" s="70"/>
      <c r="P162" s="70"/>
      <c r="Q162" s="70"/>
      <c r="R162" s="70"/>
      <c r="S162" s="70"/>
      <c r="T162" s="71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6" t="s">
        <v>138</v>
      </c>
      <c r="AU162" s="16" t="s">
        <v>92</v>
      </c>
    </row>
    <row r="163" spans="1:65" s="13" customFormat="1" ht="11.25">
      <c r="B163" s="204"/>
      <c r="C163" s="205"/>
      <c r="D163" s="206" t="s">
        <v>140</v>
      </c>
      <c r="E163" s="207" t="s">
        <v>1</v>
      </c>
      <c r="F163" s="208" t="s">
        <v>765</v>
      </c>
      <c r="G163" s="205"/>
      <c r="H163" s="209">
        <v>10</v>
      </c>
      <c r="I163" s="210"/>
      <c r="J163" s="205"/>
      <c r="K163" s="205"/>
      <c r="L163" s="211"/>
      <c r="M163" s="212"/>
      <c r="N163" s="213"/>
      <c r="O163" s="213"/>
      <c r="P163" s="213"/>
      <c r="Q163" s="213"/>
      <c r="R163" s="213"/>
      <c r="S163" s="213"/>
      <c r="T163" s="214"/>
      <c r="AT163" s="215" t="s">
        <v>140</v>
      </c>
      <c r="AU163" s="215" t="s">
        <v>92</v>
      </c>
      <c r="AV163" s="13" t="s">
        <v>92</v>
      </c>
      <c r="AW163" s="13" t="s">
        <v>36</v>
      </c>
      <c r="AX163" s="13" t="s">
        <v>90</v>
      </c>
      <c r="AY163" s="215" t="s">
        <v>129</v>
      </c>
    </row>
    <row r="164" spans="1:65" s="2" customFormat="1" ht="16.5" customHeight="1">
      <c r="A164" s="33"/>
      <c r="B164" s="34"/>
      <c r="C164" s="185" t="s">
        <v>212</v>
      </c>
      <c r="D164" s="186" t="s">
        <v>131</v>
      </c>
      <c r="E164" s="187" t="s">
        <v>766</v>
      </c>
      <c r="F164" s="188" t="s">
        <v>767</v>
      </c>
      <c r="G164" s="189" t="s">
        <v>469</v>
      </c>
      <c r="H164" s="190">
        <v>30</v>
      </c>
      <c r="I164" s="191"/>
      <c r="J164" s="192">
        <f>ROUND(I164*H164,2)</f>
        <v>0</v>
      </c>
      <c r="K164" s="188" t="s">
        <v>135</v>
      </c>
      <c r="L164" s="38"/>
      <c r="M164" s="193" t="s">
        <v>1</v>
      </c>
      <c r="N164" s="194" t="s">
        <v>47</v>
      </c>
      <c r="O164" s="70"/>
      <c r="P164" s="195">
        <f>O164*H164</f>
        <v>0</v>
      </c>
      <c r="Q164" s="195">
        <v>9.0000000000000006E-5</v>
      </c>
      <c r="R164" s="195">
        <f>Q164*H164</f>
        <v>2.7000000000000001E-3</v>
      </c>
      <c r="S164" s="195">
        <v>0</v>
      </c>
      <c r="T164" s="196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97" t="s">
        <v>654</v>
      </c>
      <c r="AT164" s="197" t="s">
        <v>131</v>
      </c>
      <c r="AU164" s="197" t="s">
        <v>92</v>
      </c>
      <c r="AY164" s="16" t="s">
        <v>129</v>
      </c>
      <c r="BE164" s="198">
        <f>IF(N164="základní",J164,0)</f>
        <v>0</v>
      </c>
      <c r="BF164" s="198">
        <f>IF(N164="snížená",J164,0)</f>
        <v>0</v>
      </c>
      <c r="BG164" s="198">
        <f>IF(N164="zákl. přenesená",J164,0)</f>
        <v>0</v>
      </c>
      <c r="BH164" s="198">
        <f>IF(N164="sníž. přenesená",J164,0)</f>
        <v>0</v>
      </c>
      <c r="BI164" s="198">
        <f>IF(N164="nulová",J164,0)</f>
        <v>0</v>
      </c>
      <c r="BJ164" s="16" t="s">
        <v>90</v>
      </c>
      <c r="BK164" s="198">
        <f>ROUND(I164*H164,2)</f>
        <v>0</v>
      </c>
      <c r="BL164" s="16" t="s">
        <v>654</v>
      </c>
      <c r="BM164" s="197" t="s">
        <v>768</v>
      </c>
    </row>
    <row r="165" spans="1:65" s="2" customFormat="1" ht="11.25">
      <c r="A165" s="33"/>
      <c r="B165" s="34"/>
      <c r="C165" s="35"/>
      <c r="D165" s="199" t="s">
        <v>138</v>
      </c>
      <c r="E165" s="35"/>
      <c r="F165" s="200" t="s">
        <v>769</v>
      </c>
      <c r="G165" s="35"/>
      <c r="H165" s="35"/>
      <c r="I165" s="201"/>
      <c r="J165" s="35"/>
      <c r="K165" s="35"/>
      <c r="L165" s="38"/>
      <c r="M165" s="202"/>
      <c r="N165" s="203"/>
      <c r="O165" s="70"/>
      <c r="P165" s="70"/>
      <c r="Q165" s="70"/>
      <c r="R165" s="70"/>
      <c r="S165" s="70"/>
      <c r="T165" s="71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T165" s="16" t="s">
        <v>138</v>
      </c>
      <c r="AU165" s="16" t="s">
        <v>92</v>
      </c>
    </row>
    <row r="166" spans="1:65" s="13" customFormat="1" ht="11.25">
      <c r="B166" s="204"/>
      <c r="C166" s="205"/>
      <c r="D166" s="206" t="s">
        <v>140</v>
      </c>
      <c r="E166" s="207" t="s">
        <v>1</v>
      </c>
      <c r="F166" s="208" t="s">
        <v>735</v>
      </c>
      <c r="G166" s="205"/>
      <c r="H166" s="209">
        <v>30</v>
      </c>
      <c r="I166" s="210"/>
      <c r="J166" s="205"/>
      <c r="K166" s="205"/>
      <c r="L166" s="211"/>
      <c r="M166" s="212"/>
      <c r="N166" s="213"/>
      <c r="O166" s="213"/>
      <c r="P166" s="213"/>
      <c r="Q166" s="213"/>
      <c r="R166" s="213"/>
      <c r="S166" s="213"/>
      <c r="T166" s="214"/>
      <c r="AT166" s="215" t="s">
        <v>140</v>
      </c>
      <c r="AU166" s="215" t="s">
        <v>92</v>
      </c>
      <c r="AV166" s="13" t="s">
        <v>92</v>
      </c>
      <c r="AW166" s="13" t="s">
        <v>36</v>
      </c>
      <c r="AX166" s="13" t="s">
        <v>90</v>
      </c>
      <c r="AY166" s="215" t="s">
        <v>129</v>
      </c>
    </row>
    <row r="167" spans="1:65" s="2" customFormat="1" ht="16.5" customHeight="1">
      <c r="A167" s="33"/>
      <c r="B167" s="34"/>
      <c r="C167" s="185" t="s">
        <v>8</v>
      </c>
      <c r="D167" s="186" t="s">
        <v>131</v>
      </c>
      <c r="E167" s="187" t="s">
        <v>770</v>
      </c>
      <c r="F167" s="188" t="s">
        <v>771</v>
      </c>
      <c r="G167" s="189" t="s">
        <v>469</v>
      </c>
      <c r="H167" s="190">
        <v>30</v>
      </c>
      <c r="I167" s="191"/>
      <c r="J167" s="192">
        <f>ROUND(I167*H167,2)</f>
        <v>0</v>
      </c>
      <c r="K167" s="188" t="s">
        <v>135</v>
      </c>
      <c r="L167" s="38"/>
      <c r="M167" s="193" t="s">
        <v>1</v>
      </c>
      <c r="N167" s="194" t="s">
        <v>47</v>
      </c>
      <c r="O167" s="70"/>
      <c r="P167" s="195">
        <f>O167*H167</f>
        <v>0</v>
      </c>
      <c r="Q167" s="195">
        <v>1.4E-2</v>
      </c>
      <c r="R167" s="195">
        <f>Q167*H167</f>
        <v>0.42</v>
      </c>
      <c r="S167" s="195">
        <v>0</v>
      </c>
      <c r="T167" s="196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97" t="s">
        <v>654</v>
      </c>
      <c r="AT167" s="197" t="s">
        <v>131</v>
      </c>
      <c r="AU167" s="197" t="s">
        <v>92</v>
      </c>
      <c r="AY167" s="16" t="s">
        <v>129</v>
      </c>
      <c r="BE167" s="198">
        <f>IF(N167="základní",J167,0)</f>
        <v>0</v>
      </c>
      <c r="BF167" s="198">
        <f>IF(N167="snížená",J167,0)</f>
        <v>0</v>
      </c>
      <c r="BG167" s="198">
        <f>IF(N167="zákl. přenesená",J167,0)</f>
        <v>0</v>
      </c>
      <c r="BH167" s="198">
        <f>IF(N167="sníž. přenesená",J167,0)</f>
        <v>0</v>
      </c>
      <c r="BI167" s="198">
        <f>IF(N167="nulová",J167,0)</f>
        <v>0</v>
      </c>
      <c r="BJ167" s="16" t="s">
        <v>90</v>
      </c>
      <c r="BK167" s="198">
        <f>ROUND(I167*H167,2)</f>
        <v>0</v>
      </c>
      <c r="BL167" s="16" t="s">
        <v>654</v>
      </c>
      <c r="BM167" s="197" t="s">
        <v>772</v>
      </c>
    </row>
    <row r="168" spans="1:65" s="2" customFormat="1" ht="11.25">
      <c r="A168" s="33"/>
      <c r="B168" s="34"/>
      <c r="C168" s="35"/>
      <c r="D168" s="199" t="s">
        <v>138</v>
      </c>
      <c r="E168" s="35"/>
      <c r="F168" s="200" t="s">
        <v>773</v>
      </c>
      <c r="G168" s="35"/>
      <c r="H168" s="35"/>
      <c r="I168" s="201"/>
      <c r="J168" s="35"/>
      <c r="K168" s="35"/>
      <c r="L168" s="38"/>
      <c r="M168" s="202"/>
      <c r="N168" s="203"/>
      <c r="O168" s="70"/>
      <c r="P168" s="70"/>
      <c r="Q168" s="70"/>
      <c r="R168" s="70"/>
      <c r="S168" s="70"/>
      <c r="T168" s="71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T168" s="16" t="s">
        <v>138</v>
      </c>
      <c r="AU168" s="16" t="s">
        <v>92</v>
      </c>
    </row>
    <row r="169" spans="1:65" s="13" customFormat="1" ht="11.25">
      <c r="B169" s="204"/>
      <c r="C169" s="205"/>
      <c r="D169" s="206" t="s">
        <v>140</v>
      </c>
      <c r="E169" s="207" t="s">
        <v>1</v>
      </c>
      <c r="F169" s="208" t="s">
        <v>735</v>
      </c>
      <c r="G169" s="205"/>
      <c r="H169" s="209">
        <v>30</v>
      </c>
      <c r="I169" s="210"/>
      <c r="J169" s="205"/>
      <c r="K169" s="205"/>
      <c r="L169" s="211"/>
      <c r="M169" s="212"/>
      <c r="N169" s="213"/>
      <c r="O169" s="213"/>
      <c r="P169" s="213"/>
      <c r="Q169" s="213"/>
      <c r="R169" s="213"/>
      <c r="S169" s="213"/>
      <c r="T169" s="214"/>
      <c r="AT169" s="215" t="s">
        <v>140</v>
      </c>
      <c r="AU169" s="215" t="s">
        <v>92</v>
      </c>
      <c r="AV169" s="13" t="s">
        <v>92</v>
      </c>
      <c r="AW169" s="13" t="s">
        <v>36</v>
      </c>
      <c r="AX169" s="13" t="s">
        <v>90</v>
      </c>
      <c r="AY169" s="215" t="s">
        <v>129</v>
      </c>
    </row>
    <row r="170" spans="1:65" s="2" customFormat="1" ht="16.5" customHeight="1">
      <c r="A170" s="33"/>
      <c r="B170" s="34"/>
      <c r="C170" s="185" t="s">
        <v>221</v>
      </c>
      <c r="D170" s="186" t="s">
        <v>131</v>
      </c>
      <c r="E170" s="187" t="s">
        <v>774</v>
      </c>
      <c r="F170" s="188" t="s">
        <v>775</v>
      </c>
      <c r="G170" s="189" t="s">
        <v>469</v>
      </c>
      <c r="H170" s="190">
        <v>30</v>
      </c>
      <c r="I170" s="191"/>
      <c r="J170" s="192">
        <f>ROUND(I170*H170,2)</f>
        <v>0</v>
      </c>
      <c r="K170" s="188" t="s">
        <v>135</v>
      </c>
      <c r="L170" s="38"/>
      <c r="M170" s="193" t="s">
        <v>1</v>
      </c>
      <c r="N170" s="194" t="s">
        <v>47</v>
      </c>
      <c r="O170" s="70"/>
      <c r="P170" s="195">
        <f>O170*H170</f>
        <v>0</v>
      </c>
      <c r="Q170" s="195">
        <v>0</v>
      </c>
      <c r="R170" s="195">
        <f>Q170*H170</f>
        <v>0</v>
      </c>
      <c r="S170" s="195">
        <v>0</v>
      </c>
      <c r="T170" s="196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97" t="s">
        <v>654</v>
      </c>
      <c r="AT170" s="197" t="s">
        <v>131</v>
      </c>
      <c r="AU170" s="197" t="s">
        <v>92</v>
      </c>
      <c r="AY170" s="16" t="s">
        <v>129</v>
      </c>
      <c r="BE170" s="198">
        <f>IF(N170="základní",J170,0)</f>
        <v>0</v>
      </c>
      <c r="BF170" s="198">
        <f>IF(N170="snížená",J170,0)</f>
        <v>0</v>
      </c>
      <c r="BG170" s="198">
        <f>IF(N170="zákl. přenesená",J170,0)</f>
        <v>0</v>
      </c>
      <c r="BH170" s="198">
        <f>IF(N170="sníž. přenesená",J170,0)</f>
        <v>0</v>
      </c>
      <c r="BI170" s="198">
        <f>IF(N170="nulová",J170,0)</f>
        <v>0</v>
      </c>
      <c r="BJ170" s="16" t="s">
        <v>90</v>
      </c>
      <c r="BK170" s="198">
        <f>ROUND(I170*H170,2)</f>
        <v>0</v>
      </c>
      <c r="BL170" s="16" t="s">
        <v>654</v>
      </c>
      <c r="BM170" s="197" t="s">
        <v>776</v>
      </c>
    </row>
    <row r="171" spans="1:65" s="2" customFormat="1" ht="11.25">
      <c r="A171" s="33"/>
      <c r="B171" s="34"/>
      <c r="C171" s="35"/>
      <c r="D171" s="199" t="s">
        <v>138</v>
      </c>
      <c r="E171" s="35"/>
      <c r="F171" s="200" t="s">
        <v>777</v>
      </c>
      <c r="G171" s="35"/>
      <c r="H171" s="35"/>
      <c r="I171" s="201"/>
      <c r="J171" s="35"/>
      <c r="K171" s="35"/>
      <c r="L171" s="38"/>
      <c r="M171" s="202"/>
      <c r="N171" s="203"/>
      <c r="O171" s="70"/>
      <c r="P171" s="70"/>
      <c r="Q171" s="70"/>
      <c r="R171" s="70"/>
      <c r="S171" s="70"/>
      <c r="T171" s="71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T171" s="16" t="s">
        <v>138</v>
      </c>
      <c r="AU171" s="16" t="s">
        <v>92</v>
      </c>
    </row>
    <row r="172" spans="1:65" s="13" customFormat="1" ht="11.25">
      <c r="B172" s="204"/>
      <c r="C172" s="205"/>
      <c r="D172" s="206" t="s">
        <v>140</v>
      </c>
      <c r="E172" s="207" t="s">
        <v>1</v>
      </c>
      <c r="F172" s="208" t="s">
        <v>735</v>
      </c>
      <c r="G172" s="205"/>
      <c r="H172" s="209">
        <v>30</v>
      </c>
      <c r="I172" s="210"/>
      <c r="J172" s="205"/>
      <c r="K172" s="205"/>
      <c r="L172" s="211"/>
      <c r="M172" s="212"/>
      <c r="N172" s="213"/>
      <c r="O172" s="213"/>
      <c r="P172" s="213"/>
      <c r="Q172" s="213"/>
      <c r="R172" s="213"/>
      <c r="S172" s="213"/>
      <c r="T172" s="214"/>
      <c r="AT172" s="215" t="s">
        <v>140</v>
      </c>
      <c r="AU172" s="215" t="s">
        <v>92</v>
      </c>
      <c r="AV172" s="13" t="s">
        <v>92</v>
      </c>
      <c r="AW172" s="13" t="s">
        <v>36</v>
      </c>
      <c r="AX172" s="13" t="s">
        <v>90</v>
      </c>
      <c r="AY172" s="215" t="s">
        <v>129</v>
      </c>
    </row>
    <row r="173" spans="1:65" s="2" customFormat="1" ht="16.5" customHeight="1">
      <c r="A173" s="33"/>
      <c r="B173" s="34"/>
      <c r="C173" s="230" t="s">
        <v>226</v>
      </c>
      <c r="D173" s="231" t="s">
        <v>331</v>
      </c>
      <c r="E173" s="232" t="s">
        <v>778</v>
      </c>
      <c r="F173" s="233" t="s">
        <v>779</v>
      </c>
      <c r="G173" s="234" t="s">
        <v>469</v>
      </c>
      <c r="H173" s="235">
        <v>33</v>
      </c>
      <c r="I173" s="236"/>
      <c r="J173" s="237">
        <f>ROUND(I173*H173,2)</f>
        <v>0</v>
      </c>
      <c r="K173" s="233" t="s">
        <v>135</v>
      </c>
      <c r="L173" s="238"/>
      <c r="M173" s="239" t="s">
        <v>1</v>
      </c>
      <c r="N173" s="240" t="s">
        <v>47</v>
      </c>
      <c r="O173" s="70"/>
      <c r="P173" s="195">
        <f>O173*H173</f>
        <v>0</v>
      </c>
      <c r="Q173" s="195">
        <v>0.06</v>
      </c>
      <c r="R173" s="195">
        <f>Q173*H173</f>
        <v>1.98</v>
      </c>
      <c r="S173" s="195">
        <v>0</v>
      </c>
      <c r="T173" s="196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97" t="s">
        <v>641</v>
      </c>
      <c r="AT173" s="197" t="s">
        <v>331</v>
      </c>
      <c r="AU173" s="197" t="s">
        <v>92</v>
      </c>
      <c r="AY173" s="16" t="s">
        <v>129</v>
      </c>
      <c r="BE173" s="198">
        <f>IF(N173="základní",J173,0)</f>
        <v>0</v>
      </c>
      <c r="BF173" s="198">
        <f>IF(N173="snížená",J173,0)</f>
        <v>0</v>
      </c>
      <c r="BG173" s="198">
        <f>IF(N173="zákl. přenesená",J173,0)</f>
        <v>0</v>
      </c>
      <c r="BH173" s="198">
        <f>IF(N173="sníž. přenesená",J173,0)</f>
        <v>0</v>
      </c>
      <c r="BI173" s="198">
        <f>IF(N173="nulová",J173,0)</f>
        <v>0</v>
      </c>
      <c r="BJ173" s="16" t="s">
        <v>90</v>
      </c>
      <c r="BK173" s="198">
        <f>ROUND(I173*H173,2)</f>
        <v>0</v>
      </c>
      <c r="BL173" s="16" t="s">
        <v>641</v>
      </c>
      <c r="BM173" s="197" t="s">
        <v>780</v>
      </c>
    </row>
    <row r="174" spans="1:65" s="13" customFormat="1" ht="11.25">
      <c r="B174" s="204"/>
      <c r="C174" s="205"/>
      <c r="D174" s="206" t="s">
        <v>140</v>
      </c>
      <c r="E174" s="207" t="s">
        <v>1</v>
      </c>
      <c r="F174" s="208" t="s">
        <v>781</v>
      </c>
      <c r="G174" s="205"/>
      <c r="H174" s="209">
        <v>33</v>
      </c>
      <c r="I174" s="210"/>
      <c r="J174" s="205"/>
      <c r="K174" s="205"/>
      <c r="L174" s="211"/>
      <c r="M174" s="212"/>
      <c r="N174" s="213"/>
      <c r="O174" s="213"/>
      <c r="P174" s="213"/>
      <c r="Q174" s="213"/>
      <c r="R174" s="213"/>
      <c r="S174" s="213"/>
      <c r="T174" s="214"/>
      <c r="AT174" s="215" t="s">
        <v>140</v>
      </c>
      <c r="AU174" s="215" t="s">
        <v>92</v>
      </c>
      <c r="AV174" s="13" t="s">
        <v>92</v>
      </c>
      <c r="AW174" s="13" t="s">
        <v>36</v>
      </c>
      <c r="AX174" s="13" t="s">
        <v>90</v>
      </c>
      <c r="AY174" s="215" t="s">
        <v>129</v>
      </c>
    </row>
    <row r="175" spans="1:65" s="2" customFormat="1" ht="16.5" customHeight="1">
      <c r="A175" s="33"/>
      <c r="B175" s="34"/>
      <c r="C175" s="185" t="s">
        <v>231</v>
      </c>
      <c r="D175" s="186" t="s">
        <v>131</v>
      </c>
      <c r="E175" s="187" t="s">
        <v>782</v>
      </c>
      <c r="F175" s="188" t="s">
        <v>783</v>
      </c>
      <c r="G175" s="189" t="s">
        <v>134</v>
      </c>
      <c r="H175" s="190">
        <v>12</v>
      </c>
      <c r="I175" s="191"/>
      <c r="J175" s="192">
        <f>ROUND(I175*H175,2)</f>
        <v>0</v>
      </c>
      <c r="K175" s="188" t="s">
        <v>135</v>
      </c>
      <c r="L175" s="38"/>
      <c r="M175" s="193" t="s">
        <v>1</v>
      </c>
      <c r="N175" s="194" t="s">
        <v>47</v>
      </c>
      <c r="O175" s="70"/>
      <c r="P175" s="195">
        <f>O175*H175</f>
        <v>0</v>
      </c>
      <c r="Q175" s="195">
        <v>0</v>
      </c>
      <c r="R175" s="195">
        <f>Q175*H175</f>
        <v>0</v>
      </c>
      <c r="S175" s="195">
        <v>0.42499999999999999</v>
      </c>
      <c r="T175" s="196">
        <f>S175*H175</f>
        <v>5.0999999999999996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97" t="s">
        <v>654</v>
      </c>
      <c r="AT175" s="197" t="s">
        <v>131</v>
      </c>
      <c r="AU175" s="197" t="s">
        <v>92</v>
      </c>
      <c r="AY175" s="16" t="s">
        <v>129</v>
      </c>
      <c r="BE175" s="198">
        <f>IF(N175="základní",J175,0)</f>
        <v>0</v>
      </c>
      <c r="BF175" s="198">
        <f>IF(N175="snížená",J175,0)</f>
        <v>0</v>
      </c>
      <c r="BG175" s="198">
        <f>IF(N175="zákl. přenesená",J175,0)</f>
        <v>0</v>
      </c>
      <c r="BH175" s="198">
        <f>IF(N175="sníž. přenesená",J175,0)</f>
        <v>0</v>
      </c>
      <c r="BI175" s="198">
        <f>IF(N175="nulová",J175,0)</f>
        <v>0</v>
      </c>
      <c r="BJ175" s="16" t="s">
        <v>90</v>
      </c>
      <c r="BK175" s="198">
        <f>ROUND(I175*H175,2)</f>
        <v>0</v>
      </c>
      <c r="BL175" s="16" t="s">
        <v>654</v>
      </c>
      <c r="BM175" s="197" t="s">
        <v>784</v>
      </c>
    </row>
    <row r="176" spans="1:65" s="2" customFormat="1" ht="11.25">
      <c r="A176" s="33"/>
      <c r="B176" s="34"/>
      <c r="C176" s="35"/>
      <c r="D176" s="199" t="s">
        <v>138</v>
      </c>
      <c r="E176" s="35"/>
      <c r="F176" s="200" t="s">
        <v>785</v>
      </c>
      <c r="G176" s="35"/>
      <c r="H176" s="35"/>
      <c r="I176" s="201"/>
      <c r="J176" s="35"/>
      <c r="K176" s="35"/>
      <c r="L176" s="38"/>
      <c r="M176" s="202"/>
      <c r="N176" s="203"/>
      <c r="O176" s="70"/>
      <c r="P176" s="70"/>
      <c r="Q176" s="70"/>
      <c r="R176" s="70"/>
      <c r="S176" s="70"/>
      <c r="T176" s="71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T176" s="16" t="s">
        <v>138</v>
      </c>
      <c r="AU176" s="16" t="s">
        <v>92</v>
      </c>
    </row>
    <row r="177" spans="1:65" s="13" customFormat="1" ht="11.25">
      <c r="B177" s="204"/>
      <c r="C177" s="205"/>
      <c r="D177" s="206" t="s">
        <v>140</v>
      </c>
      <c r="E177" s="207" t="s">
        <v>1</v>
      </c>
      <c r="F177" s="208" t="s">
        <v>786</v>
      </c>
      <c r="G177" s="205"/>
      <c r="H177" s="209">
        <v>12</v>
      </c>
      <c r="I177" s="210"/>
      <c r="J177" s="205"/>
      <c r="K177" s="205"/>
      <c r="L177" s="211"/>
      <c r="M177" s="212"/>
      <c r="N177" s="213"/>
      <c r="O177" s="213"/>
      <c r="P177" s="213"/>
      <c r="Q177" s="213"/>
      <c r="R177" s="213"/>
      <c r="S177" s="213"/>
      <c r="T177" s="214"/>
      <c r="AT177" s="215" t="s">
        <v>140</v>
      </c>
      <c r="AU177" s="215" t="s">
        <v>92</v>
      </c>
      <c r="AV177" s="13" t="s">
        <v>92</v>
      </c>
      <c r="AW177" s="13" t="s">
        <v>36</v>
      </c>
      <c r="AX177" s="13" t="s">
        <v>90</v>
      </c>
      <c r="AY177" s="215" t="s">
        <v>129</v>
      </c>
    </row>
    <row r="178" spans="1:65" s="2" customFormat="1" ht="16.5" customHeight="1">
      <c r="A178" s="33"/>
      <c r="B178" s="34"/>
      <c r="C178" s="185" t="s">
        <v>237</v>
      </c>
      <c r="D178" s="186" t="s">
        <v>131</v>
      </c>
      <c r="E178" s="187" t="s">
        <v>787</v>
      </c>
      <c r="F178" s="188" t="s">
        <v>788</v>
      </c>
      <c r="G178" s="189" t="s">
        <v>134</v>
      </c>
      <c r="H178" s="190">
        <v>30</v>
      </c>
      <c r="I178" s="191"/>
      <c r="J178" s="192">
        <f>ROUND(I178*H178,2)</f>
        <v>0</v>
      </c>
      <c r="K178" s="188" t="s">
        <v>135</v>
      </c>
      <c r="L178" s="38"/>
      <c r="M178" s="193" t="s">
        <v>1</v>
      </c>
      <c r="N178" s="194" t="s">
        <v>47</v>
      </c>
      <c r="O178" s="70"/>
      <c r="P178" s="195">
        <f>O178*H178</f>
        <v>0</v>
      </c>
      <c r="Q178" s="195">
        <v>0</v>
      </c>
      <c r="R178" s="195">
        <f>Q178*H178</f>
        <v>0</v>
      </c>
      <c r="S178" s="195">
        <v>0.29499999999999998</v>
      </c>
      <c r="T178" s="196">
        <f>S178*H178</f>
        <v>8.85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97" t="s">
        <v>654</v>
      </c>
      <c r="AT178" s="197" t="s">
        <v>131</v>
      </c>
      <c r="AU178" s="197" t="s">
        <v>92</v>
      </c>
      <c r="AY178" s="16" t="s">
        <v>129</v>
      </c>
      <c r="BE178" s="198">
        <f>IF(N178="základní",J178,0)</f>
        <v>0</v>
      </c>
      <c r="BF178" s="198">
        <f>IF(N178="snížená",J178,0)</f>
        <v>0</v>
      </c>
      <c r="BG178" s="198">
        <f>IF(N178="zákl. přenesená",J178,0)</f>
        <v>0</v>
      </c>
      <c r="BH178" s="198">
        <f>IF(N178="sníž. přenesená",J178,0)</f>
        <v>0</v>
      </c>
      <c r="BI178" s="198">
        <f>IF(N178="nulová",J178,0)</f>
        <v>0</v>
      </c>
      <c r="BJ178" s="16" t="s">
        <v>90</v>
      </c>
      <c r="BK178" s="198">
        <f>ROUND(I178*H178,2)</f>
        <v>0</v>
      </c>
      <c r="BL178" s="16" t="s">
        <v>654</v>
      </c>
      <c r="BM178" s="197" t="s">
        <v>789</v>
      </c>
    </row>
    <row r="179" spans="1:65" s="2" customFormat="1" ht="11.25">
      <c r="A179" s="33"/>
      <c r="B179" s="34"/>
      <c r="C179" s="35"/>
      <c r="D179" s="199" t="s">
        <v>138</v>
      </c>
      <c r="E179" s="35"/>
      <c r="F179" s="200" t="s">
        <v>790</v>
      </c>
      <c r="G179" s="35"/>
      <c r="H179" s="35"/>
      <c r="I179" s="201"/>
      <c r="J179" s="35"/>
      <c r="K179" s="35"/>
      <c r="L179" s="38"/>
      <c r="M179" s="202"/>
      <c r="N179" s="203"/>
      <c r="O179" s="70"/>
      <c r="P179" s="70"/>
      <c r="Q179" s="70"/>
      <c r="R179" s="70"/>
      <c r="S179" s="70"/>
      <c r="T179" s="71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T179" s="16" t="s">
        <v>138</v>
      </c>
      <c r="AU179" s="16" t="s">
        <v>92</v>
      </c>
    </row>
    <row r="180" spans="1:65" s="13" customFormat="1" ht="11.25">
      <c r="B180" s="204"/>
      <c r="C180" s="205"/>
      <c r="D180" s="206" t="s">
        <v>140</v>
      </c>
      <c r="E180" s="207" t="s">
        <v>1</v>
      </c>
      <c r="F180" s="208" t="s">
        <v>791</v>
      </c>
      <c r="G180" s="205"/>
      <c r="H180" s="209">
        <v>30</v>
      </c>
      <c r="I180" s="210"/>
      <c r="J180" s="205"/>
      <c r="K180" s="205"/>
      <c r="L180" s="211"/>
      <c r="M180" s="212"/>
      <c r="N180" s="213"/>
      <c r="O180" s="213"/>
      <c r="P180" s="213"/>
      <c r="Q180" s="213"/>
      <c r="R180" s="213"/>
      <c r="S180" s="213"/>
      <c r="T180" s="214"/>
      <c r="AT180" s="215" t="s">
        <v>140</v>
      </c>
      <c r="AU180" s="215" t="s">
        <v>92</v>
      </c>
      <c r="AV180" s="13" t="s">
        <v>92</v>
      </c>
      <c r="AW180" s="13" t="s">
        <v>36</v>
      </c>
      <c r="AX180" s="13" t="s">
        <v>90</v>
      </c>
      <c r="AY180" s="215" t="s">
        <v>129</v>
      </c>
    </row>
    <row r="181" spans="1:65" s="2" customFormat="1" ht="21.75" customHeight="1">
      <c r="A181" s="33"/>
      <c r="B181" s="34"/>
      <c r="C181" s="185" t="s">
        <v>243</v>
      </c>
      <c r="D181" s="186" t="s">
        <v>131</v>
      </c>
      <c r="E181" s="187" t="s">
        <v>792</v>
      </c>
      <c r="F181" s="188" t="s">
        <v>793</v>
      </c>
      <c r="G181" s="189" t="s">
        <v>134</v>
      </c>
      <c r="H181" s="190">
        <v>3</v>
      </c>
      <c r="I181" s="191"/>
      <c r="J181" s="192">
        <f>ROUND(I181*H181,2)</f>
        <v>0</v>
      </c>
      <c r="K181" s="188" t="s">
        <v>135</v>
      </c>
      <c r="L181" s="38"/>
      <c r="M181" s="193" t="s">
        <v>1</v>
      </c>
      <c r="N181" s="194" t="s">
        <v>47</v>
      </c>
      <c r="O181" s="70"/>
      <c r="P181" s="195">
        <f>O181*H181</f>
        <v>0</v>
      </c>
      <c r="Q181" s="195">
        <v>0</v>
      </c>
      <c r="R181" s="195">
        <f>Q181*H181</f>
        <v>0</v>
      </c>
      <c r="S181" s="195">
        <v>0.33300000000000002</v>
      </c>
      <c r="T181" s="196">
        <f>S181*H181</f>
        <v>0.99900000000000011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97" t="s">
        <v>654</v>
      </c>
      <c r="AT181" s="197" t="s">
        <v>131</v>
      </c>
      <c r="AU181" s="197" t="s">
        <v>92</v>
      </c>
      <c r="AY181" s="16" t="s">
        <v>129</v>
      </c>
      <c r="BE181" s="198">
        <f>IF(N181="základní",J181,0)</f>
        <v>0</v>
      </c>
      <c r="BF181" s="198">
        <f>IF(N181="snížená",J181,0)</f>
        <v>0</v>
      </c>
      <c r="BG181" s="198">
        <f>IF(N181="zákl. přenesená",J181,0)</f>
        <v>0</v>
      </c>
      <c r="BH181" s="198">
        <f>IF(N181="sníž. přenesená",J181,0)</f>
        <v>0</v>
      </c>
      <c r="BI181" s="198">
        <f>IF(N181="nulová",J181,0)</f>
        <v>0</v>
      </c>
      <c r="BJ181" s="16" t="s">
        <v>90</v>
      </c>
      <c r="BK181" s="198">
        <f>ROUND(I181*H181,2)</f>
        <v>0</v>
      </c>
      <c r="BL181" s="16" t="s">
        <v>654</v>
      </c>
      <c r="BM181" s="197" t="s">
        <v>794</v>
      </c>
    </row>
    <row r="182" spans="1:65" s="2" customFormat="1" ht="11.25">
      <c r="A182" s="33"/>
      <c r="B182" s="34"/>
      <c r="C182" s="35"/>
      <c r="D182" s="199" t="s">
        <v>138</v>
      </c>
      <c r="E182" s="35"/>
      <c r="F182" s="200" t="s">
        <v>795</v>
      </c>
      <c r="G182" s="35"/>
      <c r="H182" s="35"/>
      <c r="I182" s="201"/>
      <c r="J182" s="35"/>
      <c r="K182" s="35"/>
      <c r="L182" s="38"/>
      <c r="M182" s="202"/>
      <c r="N182" s="203"/>
      <c r="O182" s="70"/>
      <c r="P182" s="70"/>
      <c r="Q182" s="70"/>
      <c r="R182" s="70"/>
      <c r="S182" s="70"/>
      <c r="T182" s="71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T182" s="16" t="s">
        <v>138</v>
      </c>
      <c r="AU182" s="16" t="s">
        <v>92</v>
      </c>
    </row>
    <row r="183" spans="1:65" s="13" customFormat="1" ht="11.25">
      <c r="B183" s="204"/>
      <c r="C183" s="205"/>
      <c r="D183" s="206" t="s">
        <v>140</v>
      </c>
      <c r="E183" s="207" t="s">
        <v>1</v>
      </c>
      <c r="F183" s="208" t="s">
        <v>796</v>
      </c>
      <c r="G183" s="205"/>
      <c r="H183" s="209">
        <v>3</v>
      </c>
      <c r="I183" s="210"/>
      <c r="J183" s="205"/>
      <c r="K183" s="205"/>
      <c r="L183" s="211"/>
      <c r="M183" s="212"/>
      <c r="N183" s="213"/>
      <c r="O183" s="213"/>
      <c r="P183" s="213"/>
      <c r="Q183" s="213"/>
      <c r="R183" s="213"/>
      <c r="S183" s="213"/>
      <c r="T183" s="214"/>
      <c r="AT183" s="215" t="s">
        <v>140</v>
      </c>
      <c r="AU183" s="215" t="s">
        <v>92</v>
      </c>
      <c r="AV183" s="13" t="s">
        <v>92</v>
      </c>
      <c r="AW183" s="13" t="s">
        <v>36</v>
      </c>
      <c r="AX183" s="13" t="s">
        <v>90</v>
      </c>
      <c r="AY183" s="215" t="s">
        <v>129</v>
      </c>
    </row>
    <row r="184" spans="1:65" s="2" customFormat="1" ht="21.75" customHeight="1">
      <c r="A184" s="33"/>
      <c r="B184" s="34"/>
      <c r="C184" s="185" t="s">
        <v>7</v>
      </c>
      <c r="D184" s="186" t="s">
        <v>131</v>
      </c>
      <c r="E184" s="187" t="s">
        <v>797</v>
      </c>
      <c r="F184" s="188" t="s">
        <v>798</v>
      </c>
      <c r="G184" s="189" t="s">
        <v>469</v>
      </c>
      <c r="H184" s="190">
        <v>10</v>
      </c>
      <c r="I184" s="191"/>
      <c r="J184" s="192">
        <f>ROUND(I184*H184,2)</f>
        <v>0</v>
      </c>
      <c r="K184" s="188" t="s">
        <v>135</v>
      </c>
      <c r="L184" s="38"/>
      <c r="M184" s="193" t="s">
        <v>1</v>
      </c>
      <c r="N184" s="194" t="s">
        <v>47</v>
      </c>
      <c r="O184" s="70"/>
      <c r="P184" s="195">
        <f>O184*H184</f>
        <v>0</v>
      </c>
      <c r="Q184" s="195">
        <v>0</v>
      </c>
      <c r="R184" s="195">
        <f>Q184*H184</f>
        <v>0</v>
      </c>
      <c r="S184" s="195">
        <v>0.25</v>
      </c>
      <c r="T184" s="196">
        <f>S184*H184</f>
        <v>2.5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97" t="s">
        <v>654</v>
      </c>
      <c r="AT184" s="197" t="s">
        <v>131</v>
      </c>
      <c r="AU184" s="197" t="s">
        <v>92</v>
      </c>
      <c r="AY184" s="16" t="s">
        <v>129</v>
      </c>
      <c r="BE184" s="198">
        <f>IF(N184="základní",J184,0)</f>
        <v>0</v>
      </c>
      <c r="BF184" s="198">
        <f>IF(N184="snížená",J184,0)</f>
        <v>0</v>
      </c>
      <c r="BG184" s="198">
        <f>IF(N184="zákl. přenesená",J184,0)</f>
        <v>0</v>
      </c>
      <c r="BH184" s="198">
        <f>IF(N184="sníž. přenesená",J184,0)</f>
        <v>0</v>
      </c>
      <c r="BI184" s="198">
        <f>IF(N184="nulová",J184,0)</f>
        <v>0</v>
      </c>
      <c r="BJ184" s="16" t="s">
        <v>90</v>
      </c>
      <c r="BK184" s="198">
        <f>ROUND(I184*H184,2)</f>
        <v>0</v>
      </c>
      <c r="BL184" s="16" t="s">
        <v>654</v>
      </c>
      <c r="BM184" s="197" t="s">
        <v>799</v>
      </c>
    </row>
    <row r="185" spans="1:65" s="2" customFormat="1" ht="11.25">
      <c r="A185" s="33"/>
      <c r="B185" s="34"/>
      <c r="C185" s="35"/>
      <c r="D185" s="199" t="s">
        <v>138</v>
      </c>
      <c r="E185" s="35"/>
      <c r="F185" s="200" t="s">
        <v>800</v>
      </c>
      <c r="G185" s="35"/>
      <c r="H185" s="35"/>
      <c r="I185" s="201"/>
      <c r="J185" s="35"/>
      <c r="K185" s="35"/>
      <c r="L185" s="38"/>
      <c r="M185" s="202"/>
      <c r="N185" s="203"/>
      <c r="O185" s="70"/>
      <c r="P185" s="70"/>
      <c r="Q185" s="70"/>
      <c r="R185" s="70"/>
      <c r="S185" s="70"/>
      <c r="T185" s="71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T185" s="16" t="s">
        <v>138</v>
      </c>
      <c r="AU185" s="16" t="s">
        <v>92</v>
      </c>
    </row>
    <row r="186" spans="1:65" s="13" customFormat="1" ht="11.25">
      <c r="B186" s="204"/>
      <c r="C186" s="205"/>
      <c r="D186" s="206" t="s">
        <v>140</v>
      </c>
      <c r="E186" s="207" t="s">
        <v>1</v>
      </c>
      <c r="F186" s="208" t="s">
        <v>192</v>
      </c>
      <c r="G186" s="205"/>
      <c r="H186" s="209">
        <v>10</v>
      </c>
      <c r="I186" s="210"/>
      <c r="J186" s="205"/>
      <c r="K186" s="205"/>
      <c r="L186" s="211"/>
      <c r="M186" s="212"/>
      <c r="N186" s="213"/>
      <c r="O186" s="213"/>
      <c r="P186" s="213"/>
      <c r="Q186" s="213"/>
      <c r="R186" s="213"/>
      <c r="S186" s="213"/>
      <c r="T186" s="214"/>
      <c r="AT186" s="215" t="s">
        <v>140</v>
      </c>
      <c r="AU186" s="215" t="s">
        <v>92</v>
      </c>
      <c r="AV186" s="13" t="s">
        <v>92</v>
      </c>
      <c r="AW186" s="13" t="s">
        <v>36</v>
      </c>
      <c r="AX186" s="13" t="s">
        <v>90</v>
      </c>
      <c r="AY186" s="215" t="s">
        <v>129</v>
      </c>
    </row>
    <row r="187" spans="1:65" s="2" customFormat="1" ht="16.5" customHeight="1">
      <c r="A187" s="33"/>
      <c r="B187" s="34"/>
      <c r="C187" s="185" t="s">
        <v>252</v>
      </c>
      <c r="D187" s="186" t="s">
        <v>131</v>
      </c>
      <c r="E187" s="187" t="s">
        <v>801</v>
      </c>
      <c r="F187" s="188" t="s">
        <v>802</v>
      </c>
      <c r="G187" s="189" t="s">
        <v>469</v>
      </c>
      <c r="H187" s="190">
        <v>12</v>
      </c>
      <c r="I187" s="191"/>
      <c r="J187" s="192">
        <f>ROUND(I187*H187,2)</f>
        <v>0</v>
      </c>
      <c r="K187" s="188" t="s">
        <v>135</v>
      </c>
      <c r="L187" s="38"/>
      <c r="M187" s="193" t="s">
        <v>1</v>
      </c>
      <c r="N187" s="194" t="s">
        <v>47</v>
      </c>
      <c r="O187" s="70"/>
      <c r="P187" s="195">
        <f>O187*H187</f>
        <v>0</v>
      </c>
      <c r="Q187" s="195">
        <v>0</v>
      </c>
      <c r="R187" s="195">
        <f>Q187*H187</f>
        <v>0</v>
      </c>
      <c r="S187" s="195">
        <v>0</v>
      </c>
      <c r="T187" s="196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97" t="s">
        <v>654</v>
      </c>
      <c r="AT187" s="197" t="s">
        <v>131</v>
      </c>
      <c r="AU187" s="197" t="s">
        <v>92</v>
      </c>
      <c r="AY187" s="16" t="s">
        <v>129</v>
      </c>
      <c r="BE187" s="198">
        <f>IF(N187="základní",J187,0)</f>
        <v>0</v>
      </c>
      <c r="BF187" s="198">
        <f>IF(N187="snížená",J187,0)</f>
        <v>0</v>
      </c>
      <c r="BG187" s="198">
        <f>IF(N187="zákl. přenesená",J187,0)</f>
        <v>0</v>
      </c>
      <c r="BH187" s="198">
        <f>IF(N187="sníž. přenesená",J187,0)</f>
        <v>0</v>
      </c>
      <c r="BI187" s="198">
        <f>IF(N187="nulová",J187,0)</f>
        <v>0</v>
      </c>
      <c r="BJ187" s="16" t="s">
        <v>90</v>
      </c>
      <c r="BK187" s="198">
        <f>ROUND(I187*H187,2)</f>
        <v>0</v>
      </c>
      <c r="BL187" s="16" t="s">
        <v>654</v>
      </c>
      <c r="BM187" s="197" t="s">
        <v>803</v>
      </c>
    </row>
    <row r="188" spans="1:65" s="2" customFormat="1" ht="11.25">
      <c r="A188" s="33"/>
      <c r="B188" s="34"/>
      <c r="C188" s="35"/>
      <c r="D188" s="199" t="s">
        <v>138</v>
      </c>
      <c r="E188" s="35"/>
      <c r="F188" s="200" t="s">
        <v>804</v>
      </c>
      <c r="G188" s="35"/>
      <c r="H188" s="35"/>
      <c r="I188" s="201"/>
      <c r="J188" s="35"/>
      <c r="K188" s="35"/>
      <c r="L188" s="38"/>
      <c r="M188" s="202"/>
      <c r="N188" s="203"/>
      <c r="O188" s="70"/>
      <c r="P188" s="70"/>
      <c r="Q188" s="70"/>
      <c r="R188" s="70"/>
      <c r="S188" s="70"/>
      <c r="T188" s="71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T188" s="16" t="s">
        <v>138</v>
      </c>
      <c r="AU188" s="16" t="s">
        <v>92</v>
      </c>
    </row>
    <row r="189" spans="1:65" s="13" customFormat="1" ht="11.25">
      <c r="B189" s="204"/>
      <c r="C189" s="205"/>
      <c r="D189" s="206" t="s">
        <v>140</v>
      </c>
      <c r="E189" s="207" t="s">
        <v>1</v>
      </c>
      <c r="F189" s="208" t="s">
        <v>202</v>
      </c>
      <c r="G189" s="205"/>
      <c r="H189" s="209">
        <v>12</v>
      </c>
      <c r="I189" s="210"/>
      <c r="J189" s="205"/>
      <c r="K189" s="205"/>
      <c r="L189" s="211"/>
      <c r="M189" s="212"/>
      <c r="N189" s="213"/>
      <c r="O189" s="213"/>
      <c r="P189" s="213"/>
      <c r="Q189" s="213"/>
      <c r="R189" s="213"/>
      <c r="S189" s="213"/>
      <c r="T189" s="214"/>
      <c r="AT189" s="215" t="s">
        <v>140</v>
      </c>
      <c r="AU189" s="215" t="s">
        <v>92</v>
      </c>
      <c r="AV189" s="13" t="s">
        <v>92</v>
      </c>
      <c r="AW189" s="13" t="s">
        <v>36</v>
      </c>
      <c r="AX189" s="13" t="s">
        <v>90</v>
      </c>
      <c r="AY189" s="215" t="s">
        <v>129</v>
      </c>
    </row>
    <row r="190" spans="1:65" s="2" customFormat="1" ht="16.5" customHeight="1">
      <c r="A190" s="33"/>
      <c r="B190" s="34"/>
      <c r="C190" s="185" t="s">
        <v>257</v>
      </c>
      <c r="D190" s="186" t="s">
        <v>131</v>
      </c>
      <c r="E190" s="187" t="s">
        <v>805</v>
      </c>
      <c r="F190" s="188" t="s">
        <v>806</v>
      </c>
      <c r="G190" s="189" t="s">
        <v>292</v>
      </c>
      <c r="H190" s="190">
        <v>18</v>
      </c>
      <c r="I190" s="191"/>
      <c r="J190" s="192">
        <f>ROUND(I190*H190,2)</f>
        <v>0</v>
      </c>
      <c r="K190" s="188" t="s">
        <v>135</v>
      </c>
      <c r="L190" s="38"/>
      <c r="M190" s="193" t="s">
        <v>1</v>
      </c>
      <c r="N190" s="194" t="s">
        <v>47</v>
      </c>
      <c r="O190" s="70"/>
      <c r="P190" s="195">
        <f>O190*H190</f>
        <v>0</v>
      </c>
      <c r="Q190" s="195">
        <v>0</v>
      </c>
      <c r="R190" s="195">
        <f>Q190*H190</f>
        <v>0</v>
      </c>
      <c r="S190" s="195">
        <v>0</v>
      </c>
      <c r="T190" s="196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97" t="s">
        <v>654</v>
      </c>
      <c r="AT190" s="197" t="s">
        <v>131</v>
      </c>
      <c r="AU190" s="197" t="s">
        <v>92</v>
      </c>
      <c r="AY190" s="16" t="s">
        <v>129</v>
      </c>
      <c r="BE190" s="198">
        <f>IF(N190="základní",J190,0)</f>
        <v>0</v>
      </c>
      <c r="BF190" s="198">
        <f>IF(N190="snížená",J190,0)</f>
        <v>0</v>
      </c>
      <c r="BG190" s="198">
        <f>IF(N190="zákl. přenesená",J190,0)</f>
        <v>0</v>
      </c>
      <c r="BH190" s="198">
        <f>IF(N190="sníž. přenesená",J190,0)</f>
        <v>0</v>
      </c>
      <c r="BI190" s="198">
        <f>IF(N190="nulová",J190,0)</f>
        <v>0</v>
      </c>
      <c r="BJ190" s="16" t="s">
        <v>90</v>
      </c>
      <c r="BK190" s="198">
        <f>ROUND(I190*H190,2)</f>
        <v>0</v>
      </c>
      <c r="BL190" s="16" t="s">
        <v>654</v>
      </c>
      <c r="BM190" s="197" t="s">
        <v>807</v>
      </c>
    </row>
    <row r="191" spans="1:65" s="2" customFormat="1" ht="11.25">
      <c r="A191" s="33"/>
      <c r="B191" s="34"/>
      <c r="C191" s="35"/>
      <c r="D191" s="199" t="s">
        <v>138</v>
      </c>
      <c r="E191" s="35"/>
      <c r="F191" s="200" t="s">
        <v>808</v>
      </c>
      <c r="G191" s="35"/>
      <c r="H191" s="35"/>
      <c r="I191" s="201"/>
      <c r="J191" s="35"/>
      <c r="K191" s="35"/>
      <c r="L191" s="38"/>
      <c r="M191" s="202"/>
      <c r="N191" s="203"/>
      <c r="O191" s="70"/>
      <c r="P191" s="70"/>
      <c r="Q191" s="70"/>
      <c r="R191" s="70"/>
      <c r="S191" s="70"/>
      <c r="T191" s="71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T191" s="16" t="s">
        <v>138</v>
      </c>
      <c r="AU191" s="16" t="s">
        <v>92</v>
      </c>
    </row>
    <row r="192" spans="1:65" s="13" customFormat="1" ht="11.25">
      <c r="B192" s="204"/>
      <c r="C192" s="205"/>
      <c r="D192" s="206" t="s">
        <v>140</v>
      </c>
      <c r="E192" s="207" t="s">
        <v>1</v>
      </c>
      <c r="F192" s="208" t="s">
        <v>231</v>
      </c>
      <c r="G192" s="205"/>
      <c r="H192" s="209">
        <v>18</v>
      </c>
      <c r="I192" s="210"/>
      <c r="J192" s="205"/>
      <c r="K192" s="205"/>
      <c r="L192" s="211"/>
      <c r="M192" s="212"/>
      <c r="N192" s="213"/>
      <c r="O192" s="213"/>
      <c r="P192" s="213"/>
      <c r="Q192" s="213"/>
      <c r="R192" s="213"/>
      <c r="S192" s="213"/>
      <c r="T192" s="214"/>
      <c r="AT192" s="215" t="s">
        <v>140</v>
      </c>
      <c r="AU192" s="215" t="s">
        <v>92</v>
      </c>
      <c r="AV192" s="13" t="s">
        <v>92</v>
      </c>
      <c r="AW192" s="13" t="s">
        <v>36</v>
      </c>
      <c r="AX192" s="13" t="s">
        <v>90</v>
      </c>
      <c r="AY192" s="215" t="s">
        <v>129</v>
      </c>
    </row>
    <row r="193" spans="1:65" s="2" customFormat="1" ht="16.5" customHeight="1">
      <c r="A193" s="33"/>
      <c r="B193" s="34"/>
      <c r="C193" s="185" t="s">
        <v>262</v>
      </c>
      <c r="D193" s="186" t="s">
        <v>131</v>
      </c>
      <c r="E193" s="187" t="s">
        <v>809</v>
      </c>
      <c r="F193" s="188" t="s">
        <v>810</v>
      </c>
      <c r="G193" s="189" t="s">
        <v>292</v>
      </c>
      <c r="H193" s="190">
        <v>162</v>
      </c>
      <c r="I193" s="191"/>
      <c r="J193" s="192">
        <f>ROUND(I193*H193,2)</f>
        <v>0</v>
      </c>
      <c r="K193" s="188" t="s">
        <v>135</v>
      </c>
      <c r="L193" s="38"/>
      <c r="M193" s="193" t="s">
        <v>1</v>
      </c>
      <c r="N193" s="194" t="s">
        <v>47</v>
      </c>
      <c r="O193" s="70"/>
      <c r="P193" s="195">
        <f>O193*H193</f>
        <v>0</v>
      </c>
      <c r="Q193" s="195">
        <v>0</v>
      </c>
      <c r="R193" s="195">
        <f>Q193*H193</f>
        <v>0</v>
      </c>
      <c r="S193" s="195">
        <v>0</v>
      </c>
      <c r="T193" s="196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97" t="s">
        <v>654</v>
      </c>
      <c r="AT193" s="197" t="s">
        <v>131</v>
      </c>
      <c r="AU193" s="197" t="s">
        <v>92</v>
      </c>
      <c r="AY193" s="16" t="s">
        <v>129</v>
      </c>
      <c r="BE193" s="198">
        <f>IF(N193="základní",J193,0)</f>
        <v>0</v>
      </c>
      <c r="BF193" s="198">
        <f>IF(N193="snížená",J193,0)</f>
        <v>0</v>
      </c>
      <c r="BG193" s="198">
        <f>IF(N193="zákl. přenesená",J193,0)</f>
        <v>0</v>
      </c>
      <c r="BH193" s="198">
        <f>IF(N193="sníž. přenesená",J193,0)</f>
        <v>0</v>
      </c>
      <c r="BI193" s="198">
        <f>IF(N193="nulová",J193,0)</f>
        <v>0</v>
      </c>
      <c r="BJ193" s="16" t="s">
        <v>90</v>
      </c>
      <c r="BK193" s="198">
        <f>ROUND(I193*H193,2)</f>
        <v>0</v>
      </c>
      <c r="BL193" s="16" t="s">
        <v>654</v>
      </c>
      <c r="BM193" s="197" t="s">
        <v>811</v>
      </c>
    </row>
    <row r="194" spans="1:65" s="2" customFormat="1" ht="11.25">
      <c r="A194" s="33"/>
      <c r="B194" s="34"/>
      <c r="C194" s="35"/>
      <c r="D194" s="199" t="s">
        <v>138</v>
      </c>
      <c r="E194" s="35"/>
      <c r="F194" s="200" t="s">
        <v>812</v>
      </c>
      <c r="G194" s="35"/>
      <c r="H194" s="35"/>
      <c r="I194" s="201"/>
      <c r="J194" s="35"/>
      <c r="K194" s="35"/>
      <c r="L194" s="38"/>
      <c r="M194" s="202"/>
      <c r="N194" s="203"/>
      <c r="O194" s="70"/>
      <c r="P194" s="70"/>
      <c r="Q194" s="70"/>
      <c r="R194" s="70"/>
      <c r="S194" s="70"/>
      <c r="T194" s="71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T194" s="16" t="s">
        <v>138</v>
      </c>
      <c r="AU194" s="16" t="s">
        <v>92</v>
      </c>
    </row>
    <row r="195" spans="1:65" s="13" customFormat="1" ht="11.25">
      <c r="B195" s="204"/>
      <c r="C195" s="205"/>
      <c r="D195" s="206" t="s">
        <v>140</v>
      </c>
      <c r="E195" s="207" t="s">
        <v>1</v>
      </c>
      <c r="F195" s="208" t="s">
        <v>813</v>
      </c>
      <c r="G195" s="205"/>
      <c r="H195" s="209">
        <v>162</v>
      </c>
      <c r="I195" s="210"/>
      <c r="J195" s="205"/>
      <c r="K195" s="205"/>
      <c r="L195" s="211"/>
      <c r="M195" s="212"/>
      <c r="N195" s="213"/>
      <c r="O195" s="213"/>
      <c r="P195" s="213"/>
      <c r="Q195" s="213"/>
      <c r="R195" s="213"/>
      <c r="S195" s="213"/>
      <c r="T195" s="214"/>
      <c r="AT195" s="215" t="s">
        <v>140</v>
      </c>
      <c r="AU195" s="215" t="s">
        <v>92</v>
      </c>
      <c r="AV195" s="13" t="s">
        <v>92</v>
      </c>
      <c r="AW195" s="13" t="s">
        <v>36</v>
      </c>
      <c r="AX195" s="13" t="s">
        <v>90</v>
      </c>
      <c r="AY195" s="215" t="s">
        <v>129</v>
      </c>
    </row>
    <row r="196" spans="1:65" s="2" customFormat="1" ht="21.75" customHeight="1">
      <c r="A196" s="33"/>
      <c r="B196" s="34"/>
      <c r="C196" s="185" t="s">
        <v>268</v>
      </c>
      <c r="D196" s="186" t="s">
        <v>131</v>
      </c>
      <c r="E196" s="187" t="s">
        <v>814</v>
      </c>
      <c r="F196" s="188" t="s">
        <v>815</v>
      </c>
      <c r="G196" s="189" t="s">
        <v>292</v>
      </c>
      <c r="H196" s="190">
        <v>18</v>
      </c>
      <c r="I196" s="191"/>
      <c r="J196" s="192">
        <f>ROUND(I196*H196,2)</f>
        <v>0</v>
      </c>
      <c r="K196" s="188" t="s">
        <v>135</v>
      </c>
      <c r="L196" s="38"/>
      <c r="M196" s="193" t="s">
        <v>1</v>
      </c>
      <c r="N196" s="194" t="s">
        <v>47</v>
      </c>
      <c r="O196" s="70"/>
      <c r="P196" s="195">
        <f>O196*H196</f>
        <v>0</v>
      </c>
      <c r="Q196" s="195">
        <v>0</v>
      </c>
      <c r="R196" s="195">
        <f>Q196*H196</f>
        <v>0</v>
      </c>
      <c r="S196" s="195">
        <v>0</v>
      </c>
      <c r="T196" s="196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97" t="s">
        <v>654</v>
      </c>
      <c r="AT196" s="197" t="s">
        <v>131</v>
      </c>
      <c r="AU196" s="197" t="s">
        <v>92</v>
      </c>
      <c r="AY196" s="16" t="s">
        <v>129</v>
      </c>
      <c r="BE196" s="198">
        <f>IF(N196="základní",J196,0)</f>
        <v>0</v>
      </c>
      <c r="BF196" s="198">
        <f>IF(N196="snížená",J196,0)</f>
        <v>0</v>
      </c>
      <c r="BG196" s="198">
        <f>IF(N196="zákl. přenesená",J196,0)</f>
        <v>0</v>
      </c>
      <c r="BH196" s="198">
        <f>IF(N196="sníž. přenesená",J196,0)</f>
        <v>0</v>
      </c>
      <c r="BI196" s="198">
        <f>IF(N196="nulová",J196,0)</f>
        <v>0</v>
      </c>
      <c r="BJ196" s="16" t="s">
        <v>90</v>
      </c>
      <c r="BK196" s="198">
        <f>ROUND(I196*H196,2)</f>
        <v>0</v>
      </c>
      <c r="BL196" s="16" t="s">
        <v>654</v>
      </c>
      <c r="BM196" s="197" t="s">
        <v>816</v>
      </c>
    </row>
    <row r="197" spans="1:65" s="2" customFormat="1" ht="11.25">
      <c r="A197" s="33"/>
      <c r="B197" s="34"/>
      <c r="C197" s="35"/>
      <c r="D197" s="199" t="s">
        <v>138</v>
      </c>
      <c r="E197" s="35"/>
      <c r="F197" s="200" t="s">
        <v>817</v>
      </c>
      <c r="G197" s="35"/>
      <c r="H197" s="35"/>
      <c r="I197" s="201"/>
      <c r="J197" s="35"/>
      <c r="K197" s="35"/>
      <c r="L197" s="38"/>
      <c r="M197" s="202"/>
      <c r="N197" s="203"/>
      <c r="O197" s="70"/>
      <c r="P197" s="70"/>
      <c r="Q197" s="70"/>
      <c r="R197" s="70"/>
      <c r="S197" s="70"/>
      <c r="T197" s="71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T197" s="16" t="s">
        <v>138</v>
      </c>
      <c r="AU197" s="16" t="s">
        <v>92</v>
      </c>
    </row>
    <row r="198" spans="1:65" s="13" customFormat="1" ht="11.25">
      <c r="B198" s="204"/>
      <c r="C198" s="205"/>
      <c r="D198" s="206" t="s">
        <v>140</v>
      </c>
      <c r="E198" s="207" t="s">
        <v>1</v>
      </c>
      <c r="F198" s="208" t="s">
        <v>231</v>
      </c>
      <c r="G198" s="205"/>
      <c r="H198" s="209">
        <v>18</v>
      </c>
      <c r="I198" s="210"/>
      <c r="J198" s="205"/>
      <c r="K198" s="205"/>
      <c r="L198" s="211"/>
      <c r="M198" s="241"/>
      <c r="N198" s="242"/>
      <c r="O198" s="242"/>
      <c r="P198" s="242"/>
      <c r="Q198" s="242"/>
      <c r="R198" s="242"/>
      <c r="S198" s="242"/>
      <c r="T198" s="243"/>
      <c r="AT198" s="215" t="s">
        <v>140</v>
      </c>
      <c r="AU198" s="215" t="s">
        <v>92</v>
      </c>
      <c r="AV198" s="13" t="s">
        <v>92</v>
      </c>
      <c r="AW198" s="13" t="s">
        <v>36</v>
      </c>
      <c r="AX198" s="13" t="s">
        <v>90</v>
      </c>
      <c r="AY198" s="215" t="s">
        <v>129</v>
      </c>
    </row>
    <row r="199" spans="1:65" s="2" customFormat="1" ht="6.95" customHeight="1">
      <c r="A199" s="33"/>
      <c r="B199" s="53"/>
      <c r="C199" s="54"/>
      <c r="D199" s="54"/>
      <c r="E199" s="54"/>
      <c r="F199" s="54"/>
      <c r="G199" s="54"/>
      <c r="H199" s="54"/>
      <c r="I199" s="54"/>
      <c r="J199" s="54"/>
      <c r="K199" s="54"/>
      <c r="L199" s="38"/>
      <c r="M199" s="33"/>
      <c r="O199" s="33"/>
      <c r="P199" s="33"/>
      <c r="Q199" s="33"/>
      <c r="R199" s="33"/>
      <c r="S199" s="33"/>
      <c r="T199" s="33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</row>
  </sheetData>
  <sheetProtection algorithmName="SHA-512" hashValue="ODwIO+dxxvQY9BFhFvCWJ8kIrErI9xktRE3tQSlvM0OdYxGOVkpK/a/5dQzhwuUu19sC3tC6736VWJNffQy+mg==" saltValue="XOYDVwMmk2tuBRDcqm6RI+AyEWwgvlzej2FN2B5q/4Uf8AUjRgJzqc+EnJ6TMDKRwaBmq+CXbOSJBmkSNtCz1g==" spinCount="100000" sheet="1" objects="1" scenarios="1" formatColumns="0" formatRows="0" autoFilter="0"/>
  <autoFilter ref="C118:K198" xr:uid="{00000000-0009-0000-0000-000003000000}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hyperlinks>
    <hyperlink ref="F123" r:id="rId1" xr:uid="{00000000-0004-0000-0300-000000000000}"/>
    <hyperlink ref="F129" r:id="rId2" xr:uid="{00000000-0004-0000-0300-000001000000}"/>
    <hyperlink ref="F132" r:id="rId3" xr:uid="{00000000-0004-0000-0300-000002000000}"/>
    <hyperlink ref="F135" r:id="rId4" xr:uid="{00000000-0004-0000-0300-000003000000}"/>
    <hyperlink ref="F140" r:id="rId5" xr:uid="{00000000-0004-0000-0300-000004000000}"/>
    <hyperlink ref="F143" r:id="rId6" xr:uid="{00000000-0004-0000-0300-000005000000}"/>
    <hyperlink ref="F148" r:id="rId7" xr:uid="{00000000-0004-0000-0300-000006000000}"/>
    <hyperlink ref="F151" r:id="rId8" xr:uid="{00000000-0004-0000-0300-000007000000}"/>
    <hyperlink ref="F154" r:id="rId9" xr:uid="{00000000-0004-0000-0300-000008000000}"/>
    <hyperlink ref="F159" r:id="rId10" xr:uid="{00000000-0004-0000-0300-000009000000}"/>
    <hyperlink ref="F162" r:id="rId11" xr:uid="{00000000-0004-0000-0300-00000A000000}"/>
    <hyperlink ref="F165" r:id="rId12" xr:uid="{00000000-0004-0000-0300-00000B000000}"/>
    <hyperlink ref="F168" r:id="rId13" xr:uid="{00000000-0004-0000-0300-00000C000000}"/>
    <hyperlink ref="F171" r:id="rId14" xr:uid="{00000000-0004-0000-0300-00000D000000}"/>
    <hyperlink ref="F176" r:id="rId15" xr:uid="{00000000-0004-0000-0300-00000E000000}"/>
    <hyperlink ref="F179" r:id="rId16" xr:uid="{00000000-0004-0000-0300-00000F000000}"/>
    <hyperlink ref="F182" r:id="rId17" xr:uid="{00000000-0004-0000-0300-000010000000}"/>
    <hyperlink ref="F185" r:id="rId18" xr:uid="{00000000-0004-0000-0300-000011000000}"/>
    <hyperlink ref="F188" r:id="rId19" xr:uid="{00000000-0004-0000-0300-000012000000}"/>
    <hyperlink ref="F191" r:id="rId20" xr:uid="{00000000-0004-0000-0300-000013000000}"/>
    <hyperlink ref="F194" r:id="rId21" xr:uid="{00000000-0004-0000-0300-000014000000}"/>
    <hyperlink ref="F197" r:id="rId22" xr:uid="{00000000-0004-0000-0300-000015000000}"/>
  </hyperlinks>
  <pageMargins left="0.39370078740157483" right="0.39370078740157483" top="0.59055118110236227" bottom="0.98425196850393704" header="0.39370078740157483" footer="0.39370078740157483"/>
  <pageSetup paperSize="9" scale="87" fitToHeight="100" orientation="landscape" r:id="rId23"/>
  <headerFooter>
    <oddFooter>&amp;L&amp;F
&amp;A&amp;C10.02.2022
Stránkování TISK ZADÁNÍ  &amp;P/&amp;N</oddFooter>
  </headerFooter>
  <rowBreaks count="2" manualBreakCount="2">
    <brk id="141" min="2" max="10" man="1"/>
    <brk id="180" min="2" max="10" man="1"/>
  </rowBreaks>
  <drawing r:id="rId24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BM160"/>
  <sheetViews>
    <sheetView showGridLines="0" zoomScaleNormal="100" workbookViewId="0">
      <selection activeCell="A2" sqref="A2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4"/>
      <c r="M2" s="284"/>
      <c r="N2" s="284"/>
      <c r="O2" s="284"/>
      <c r="P2" s="284"/>
      <c r="Q2" s="284"/>
      <c r="R2" s="284"/>
      <c r="S2" s="284"/>
      <c r="T2" s="284"/>
      <c r="U2" s="284"/>
      <c r="V2" s="284"/>
      <c r="AT2" s="16" t="s">
        <v>101</v>
      </c>
    </row>
    <row r="3" spans="1:46" s="1" customFormat="1" ht="6.95" hidden="1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92</v>
      </c>
    </row>
    <row r="4" spans="1:46" s="1" customFormat="1" ht="24.95" hidden="1" customHeight="1">
      <c r="B4" s="19"/>
      <c r="D4" s="109" t="s">
        <v>102</v>
      </c>
      <c r="L4" s="19"/>
      <c r="M4" s="110" t="s">
        <v>10</v>
      </c>
      <c r="AT4" s="16" t="s">
        <v>4</v>
      </c>
    </row>
    <row r="5" spans="1:46" s="1" customFormat="1" ht="6.95" hidden="1" customHeight="1">
      <c r="B5" s="19"/>
      <c r="L5" s="19"/>
    </row>
    <row r="6" spans="1:46" s="1" customFormat="1" ht="12" hidden="1" customHeight="1">
      <c r="B6" s="19"/>
      <c r="D6" s="111" t="s">
        <v>16</v>
      </c>
      <c r="L6" s="19"/>
    </row>
    <row r="7" spans="1:46" s="1" customFormat="1" ht="16.5" hidden="1" customHeight="1">
      <c r="B7" s="19"/>
      <c r="E7" s="285" t="str">
        <f>'Rekapitulace stavby'!K6</f>
        <v>ZS-DOBROVSKEHO</v>
      </c>
      <c r="F7" s="286"/>
      <c r="G7" s="286"/>
      <c r="H7" s="286"/>
      <c r="L7" s="19"/>
    </row>
    <row r="8" spans="1:46" s="2" customFormat="1" ht="12" hidden="1" customHeight="1">
      <c r="A8" s="33"/>
      <c r="B8" s="38"/>
      <c r="C8" s="33"/>
      <c r="D8" s="111" t="s">
        <v>103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hidden="1" customHeight="1">
      <c r="A9" s="33"/>
      <c r="B9" s="38"/>
      <c r="C9" s="33"/>
      <c r="D9" s="33"/>
      <c r="E9" s="287" t="s">
        <v>818</v>
      </c>
      <c r="F9" s="288"/>
      <c r="G9" s="288"/>
      <c r="H9" s="288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 hidden="1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hidden="1" customHeight="1">
      <c r="A11" s="33"/>
      <c r="B11" s="38"/>
      <c r="C11" s="33"/>
      <c r="D11" s="111" t="s">
        <v>18</v>
      </c>
      <c r="E11" s="33"/>
      <c r="F11" s="112" t="s">
        <v>19</v>
      </c>
      <c r="G11" s="33"/>
      <c r="H11" s="33"/>
      <c r="I11" s="111" t="s">
        <v>20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hidden="1" customHeight="1">
      <c r="A12" s="33"/>
      <c r="B12" s="38"/>
      <c r="C12" s="33"/>
      <c r="D12" s="111" t="s">
        <v>21</v>
      </c>
      <c r="E12" s="33"/>
      <c r="F12" s="112" t="s">
        <v>22</v>
      </c>
      <c r="G12" s="33"/>
      <c r="H12" s="33"/>
      <c r="I12" s="111" t="s">
        <v>23</v>
      </c>
      <c r="J12" s="113" t="str">
        <f>'Rekapitulace stavby'!AN8</f>
        <v>10. 2. 2022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hidden="1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hidden="1" customHeight="1">
      <c r="A14" s="33"/>
      <c r="B14" s="38"/>
      <c r="C14" s="33"/>
      <c r="D14" s="111" t="s">
        <v>25</v>
      </c>
      <c r="E14" s="33"/>
      <c r="F14" s="33"/>
      <c r="G14" s="33"/>
      <c r="H14" s="33"/>
      <c r="I14" s="111" t="s">
        <v>26</v>
      </c>
      <c r="J14" s="112" t="s">
        <v>27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hidden="1" customHeight="1">
      <c r="A15" s="33"/>
      <c r="B15" s="38"/>
      <c r="C15" s="33"/>
      <c r="D15" s="33"/>
      <c r="E15" s="112" t="s">
        <v>28</v>
      </c>
      <c r="F15" s="33"/>
      <c r="G15" s="33"/>
      <c r="H15" s="33"/>
      <c r="I15" s="111" t="s">
        <v>29</v>
      </c>
      <c r="J15" s="112" t="s">
        <v>30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hidden="1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hidden="1" customHeight="1">
      <c r="A17" s="33"/>
      <c r="B17" s="38"/>
      <c r="C17" s="33"/>
      <c r="D17" s="111" t="s">
        <v>31</v>
      </c>
      <c r="E17" s="33"/>
      <c r="F17" s="33"/>
      <c r="G17" s="33"/>
      <c r="H17" s="33"/>
      <c r="I17" s="111" t="s">
        <v>26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hidden="1" customHeight="1">
      <c r="A18" s="33"/>
      <c r="B18" s="38"/>
      <c r="C18" s="33"/>
      <c r="D18" s="33"/>
      <c r="E18" s="289" t="str">
        <f>'Rekapitulace stavby'!E14</f>
        <v>Vyplň údaj</v>
      </c>
      <c r="F18" s="290"/>
      <c r="G18" s="290"/>
      <c r="H18" s="290"/>
      <c r="I18" s="111" t="s">
        <v>29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hidden="1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hidden="1" customHeight="1">
      <c r="A20" s="33"/>
      <c r="B20" s="38"/>
      <c r="C20" s="33"/>
      <c r="D20" s="111" t="s">
        <v>33</v>
      </c>
      <c r="E20" s="33"/>
      <c r="F20" s="33"/>
      <c r="G20" s="33"/>
      <c r="H20" s="33"/>
      <c r="I20" s="111" t="s">
        <v>26</v>
      </c>
      <c r="J20" s="112" t="s">
        <v>34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hidden="1" customHeight="1">
      <c r="A21" s="33"/>
      <c r="B21" s="38"/>
      <c r="C21" s="33"/>
      <c r="D21" s="33"/>
      <c r="E21" s="112" t="s">
        <v>35</v>
      </c>
      <c r="F21" s="33"/>
      <c r="G21" s="33"/>
      <c r="H21" s="33"/>
      <c r="I21" s="111" t="s">
        <v>29</v>
      </c>
      <c r="J21" s="112" t="s">
        <v>1</v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hidden="1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hidden="1" customHeight="1">
      <c r="A23" s="33"/>
      <c r="B23" s="38"/>
      <c r="C23" s="33"/>
      <c r="D23" s="111" t="s">
        <v>37</v>
      </c>
      <c r="E23" s="33"/>
      <c r="F23" s="33"/>
      <c r="G23" s="33"/>
      <c r="H23" s="33"/>
      <c r="I23" s="111" t="s">
        <v>26</v>
      </c>
      <c r="J23" s="112" t="s">
        <v>38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hidden="1" customHeight="1">
      <c r="A24" s="33"/>
      <c r="B24" s="38"/>
      <c r="C24" s="33"/>
      <c r="D24" s="33"/>
      <c r="E24" s="112" t="s">
        <v>39</v>
      </c>
      <c r="F24" s="33"/>
      <c r="G24" s="33"/>
      <c r="H24" s="33"/>
      <c r="I24" s="111" t="s">
        <v>29</v>
      </c>
      <c r="J24" s="112" t="s">
        <v>1</v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hidden="1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hidden="1" customHeight="1">
      <c r="A26" s="33"/>
      <c r="B26" s="38"/>
      <c r="C26" s="33"/>
      <c r="D26" s="111" t="s">
        <v>40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35.25" hidden="1" customHeight="1">
      <c r="A27" s="114"/>
      <c r="B27" s="115"/>
      <c r="C27" s="114"/>
      <c r="D27" s="114"/>
      <c r="E27" s="291" t="s">
        <v>105</v>
      </c>
      <c r="F27" s="291"/>
      <c r="G27" s="291"/>
      <c r="H27" s="291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hidden="1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hidden="1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hidden="1" customHeight="1">
      <c r="A30" s="33"/>
      <c r="B30" s="38"/>
      <c r="C30" s="33"/>
      <c r="D30" s="118" t="s">
        <v>42</v>
      </c>
      <c r="E30" s="33"/>
      <c r="F30" s="33"/>
      <c r="G30" s="33"/>
      <c r="H30" s="33"/>
      <c r="I30" s="33"/>
      <c r="J30" s="119">
        <f>ROUND(J121,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hidden="1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hidden="1" customHeight="1">
      <c r="A32" s="33"/>
      <c r="B32" s="38"/>
      <c r="C32" s="33"/>
      <c r="D32" s="33"/>
      <c r="E32" s="33"/>
      <c r="F32" s="120" t="s">
        <v>44</v>
      </c>
      <c r="G32" s="33"/>
      <c r="H32" s="33"/>
      <c r="I32" s="120" t="s">
        <v>43</v>
      </c>
      <c r="J32" s="120" t="s">
        <v>45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hidden="1" customHeight="1">
      <c r="A33" s="33"/>
      <c r="B33" s="38"/>
      <c r="C33" s="33"/>
      <c r="D33" s="121" t="s">
        <v>46</v>
      </c>
      <c r="E33" s="111" t="s">
        <v>47</v>
      </c>
      <c r="F33" s="122">
        <f>ROUND((SUM(BE121:BE159)),  2)</f>
        <v>0</v>
      </c>
      <c r="G33" s="33"/>
      <c r="H33" s="33"/>
      <c r="I33" s="123">
        <v>0.21</v>
      </c>
      <c r="J33" s="122">
        <f>ROUND(((SUM(BE121:BE159))*I33),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hidden="1" customHeight="1">
      <c r="A34" s="33"/>
      <c r="B34" s="38"/>
      <c r="C34" s="33"/>
      <c r="D34" s="33"/>
      <c r="E34" s="111" t="s">
        <v>48</v>
      </c>
      <c r="F34" s="122">
        <f>ROUND((SUM(BF121:BF159)),  2)</f>
        <v>0</v>
      </c>
      <c r="G34" s="33"/>
      <c r="H34" s="33"/>
      <c r="I34" s="123">
        <v>0.15</v>
      </c>
      <c r="J34" s="122">
        <f>ROUND(((SUM(BF121:BF159))*I34),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49</v>
      </c>
      <c r="F35" s="122">
        <f>ROUND((SUM(BG121:BG159)),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50</v>
      </c>
      <c r="F36" s="122">
        <f>ROUND((SUM(BH121:BH159)),  2)</f>
        <v>0</v>
      </c>
      <c r="G36" s="33"/>
      <c r="H36" s="33"/>
      <c r="I36" s="123">
        <v>0.15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51</v>
      </c>
      <c r="F37" s="122">
        <f>ROUND((SUM(BI121:BI159)),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hidden="1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hidden="1" customHeight="1">
      <c r="A39" s="33"/>
      <c r="B39" s="38"/>
      <c r="C39" s="124"/>
      <c r="D39" s="125" t="s">
        <v>52</v>
      </c>
      <c r="E39" s="126"/>
      <c r="F39" s="126"/>
      <c r="G39" s="127" t="s">
        <v>53</v>
      </c>
      <c r="H39" s="128" t="s">
        <v>54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hidden="1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hidden="1" customHeight="1">
      <c r="B41" s="19"/>
      <c r="L41" s="19"/>
    </row>
    <row r="42" spans="1:31" s="1" customFormat="1" ht="14.45" hidden="1" customHeight="1">
      <c r="B42" s="19"/>
      <c r="L42" s="19"/>
    </row>
    <row r="43" spans="1:31" s="1" customFormat="1" ht="14.45" hidden="1" customHeight="1">
      <c r="B43" s="19"/>
      <c r="L43" s="19"/>
    </row>
    <row r="44" spans="1:31" s="1" customFormat="1" ht="14.45" hidden="1" customHeight="1">
      <c r="B44" s="19"/>
      <c r="L44" s="19"/>
    </row>
    <row r="45" spans="1:31" s="1" customFormat="1" ht="14.45" hidden="1" customHeight="1">
      <c r="B45" s="19"/>
      <c r="L45" s="19"/>
    </row>
    <row r="46" spans="1:31" s="1" customFormat="1" ht="14.45" hidden="1" customHeight="1">
      <c r="B46" s="19"/>
      <c r="L46" s="19"/>
    </row>
    <row r="47" spans="1:31" s="1" customFormat="1" ht="14.45" hidden="1" customHeight="1">
      <c r="B47" s="19"/>
      <c r="L47" s="19"/>
    </row>
    <row r="48" spans="1:31" s="1" customFormat="1" ht="14.45" hidden="1" customHeight="1">
      <c r="B48" s="19"/>
      <c r="L48" s="19"/>
    </row>
    <row r="49" spans="1:31" s="1" customFormat="1" ht="14.45" hidden="1" customHeight="1">
      <c r="B49" s="19"/>
      <c r="L49" s="19"/>
    </row>
    <row r="50" spans="1:31" s="2" customFormat="1" ht="14.45" hidden="1" customHeight="1">
      <c r="B50" s="50"/>
      <c r="D50" s="131" t="s">
        <v>55</v>
      </c>
      <c r="E50" s="132"/>
      <c r="F50" s="132"/>
      <c r="G50" s="131" t="s">
        <v>56</v>
      </c>
      <c r="H50" s="132"/>
      <c r="I50" s="132"/>
      <c r="J50" s="132"/>
      <c r="K50" s="132"/>
      <c r="L50" s="50"/>
    </row>
    <row r="51" spans="1:31" ht="11.25" hidden="1">
      <c r="B51" s="19"/>
      <c r="L51" s="19"/>
    </row>
    <row r="52" spans="1:31" ht="11.25" hidden="1">
      <c r="B52" s="19"/>
      <c r="L52" s="19"/>
    </row>
    <row r="53" spans="1:31" ht="11.25" hidden="1">
      <c r="B53" s="19"/>
      <c r="L53" s="19"/>
    </row>
    <row r="54" spans="1:31" ht="11.25" hidden="1">
      <c r="B54" s="19"/>
      <c r="L54" s="19"/>
    </row>
    <row r="55" spans="1:31" ht="11.25" hidden="1">
      <c r="B55" s="19"/>
      <c r="L55" s="19"/>
    </row>
    <row r="56" spans="1:31" ht="11.25" hidden="1">
      <c r="B56" s="19"/>
      <c r="L56" s="19"/>
    </row>
    <row r="57" spans="1:31" ht="11.25" hidden="1">
      <c r="B57" s="19"/>
      <c r="L57" s="19"/>
    </row>
    <row r="58" spans="1:31" ht="11.25" hidden="1">
      <c r="B58" s="19"/>
      <c r="L58" s="19"/>
    </row>
    <row r="59" spans="1:31" ht="11.25" hidden="1">
      <c r="B59" s="19"/>
      <c r="L59" s="19"/>
    </row>
    <row r="60" spans="1:31" ht="11.25" hidden="1">
      <c r="B60" s="19"/>
      <c r="L60" s="19"/>
    </row>
    <row r="61" spans="1:31" s="2" customFormat="1" ht="12.75" hidden="1">
      <c r="A61" s="33"/>
      <c r="B61" s="38"/>
      <c r="C61" s="33"/>
      <c r="D61" s="133" t="s">
        <v>57</v>
      </c>
      <c r="E61" s="134"/>
      <c r="F61" s="135" t="s">
        <v>58</v>
      </c>
      <c r="G61" s="133" t="s">
        <v>57</v>
      </c>
      <c r="H61" s="134"/>
      <c r="I61" s="134"/>
      <c r="J61" s="136" t="s">
        <v>58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 hidden="1">
      <c r="B62" s="19"/>
      <c r="L62" s="19"/>
    </row>
    <row r="63" spans="1:31" ht="11.25" hidden="1">
      <c r="B63" s="19"/>
      <c r="L63" s="19"/>
    </row>
    <row r="64" spans="1:31" ht="11.25" hidden="1">
      <c r="B64" s="19"/>
      <c r="L64" s="19"/>
    </row>
    <row r="65" spans="1:31" s="2" customFormat="1" ht="12.75" hidden="1">
      <c r="A65" s="33"/>
      <c r="B65" s="38"/>
      <c r="C65" s="33"/>
      <c r="D65" s="131" t="s">
        <v>59</v>
      </c>
      <c r="E65" s="137"/>
      <c r="F65" s="137"/>
      <c r="G65" s="131" t="s">
        <v>60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 hidden="1">
      <c r="B66" s="19"/>
      <c r="L66" s="19"/>
    </row>
    <row r="67" spans="1:31" ht="11.25" hidden="1">
      <c r="B67" s="19"/>
      <c r="L67" s="19"/>
    </row>
    <row r="68" spans="1:31" ht="11.25" hidden="1">
      <c r="B68" s="19"/>
      <c r="L68" s="19"/>
    </row>
    <row r="69" spans="1:31" ht="11.25" hidden="1">
      <c r="B69" s="19"/>
      <c r="L69" s="19"/>
    </row>
    <row r="70" spans="1:31" ht="11.25" hidden="1">
      <c r="B70" s="19"/>
      <c r="L70" s="19"/>
    </row>
    <row r="71" spans="1:31" ht="11.25" hidden="1">
      <c r="B71" s="19"/>
      <c r="L71" s="19"/>
    </row>
    <row r="72" spans="1:31" ht="11.25" hidden="1">
      <c r="B72" s="19"/>
      <c r="L72" s="19"/>
    </row>
    <row r="73" spans="1:31" ht="11.25" hidden="1">
      <c r="B73" s="19"/>
      <c r="L73" s="19"/>
    </row>
    <row r="74" spans="1:31" ht="11.25" hidden="1">
      <c r="B74" s="19"/>
      <c r="L74" s="19"/>
    </row>
    <row r="75" spans="1:31" ht="11.25" hidden="1">
      <c r="B75" s="19"/>
      <c r="L75" s="19"/>
    </row>
    <row r="76" spans="1:31" s="2" customFormat="1" ht="12.75" hidden="1">
      <c r="A76" s="33"/>
      <c r="B76" s="38"/>
      <c r="C76" s="33"/>
      <c r="D76" s="133" t="s">
        <v>57</v>
      </c>
      <c r="E76" s="134"/>
      <c r="F76" s="135" t="s">
        <v>58</v>
      </c>
      <c r="G76" s="133" t="s">
        <v>57</v>
      </c>
      <c r="H76" s="134"/>
      <c r="I76" s="134"/>
      <c r="J76" s="136" t="s">
        <v>58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hidden="1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ht="11.25" hidden="1"/>
    <row r="79" spans="1:31" ht="11.25" hidden="1"/>
    <row r="80" spans="1:31" ht="11.25" hidden="1"/>
    <row r="81" spans="1:47" s="2" customFormat="1" ht="6.95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106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92" t="str">
        <f>E7</f>
        <v>ZS-DOBROVSKEHO</v>
      </c>
      <c r="F85" s="293"/>
      <c r="G85" s="293"/>
      <c r="H85" s="293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103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44" t="str">
        <f>E9</f>
        <v>SO-90 - VRN</v>
      </c>
      <c r="F87" s="294"/>
      <c r="G87" s="294"/>
      <c r="H87" s="294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21</v>
      </c>
      <c r="D89" s="35"/>
      <c r="E89" s="35"/>
      <c r="F89" s="26" t="str">
        <f>F12</f>
        <v>Lanškroun, Kralická</v>
      </c>
      <c r="G89" s="35"/>
      <c r="H89" s="35"/>
      <c r="I89" s="28" t="s">
        <v>23</v>
      </c>
      <c r="J89" s="65" t="str">
        <f>IF(J12="","",J12)</f>
        <v>10. 2. 2022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25</v>
      </c>
      <c r="D91" s="35"/>
      <c r="E91" s="35"/>
      <c r="F91" s="26" t="str">
        <f>E15</f>
        <v>Město Lanškroun</v>
      </c>
      <c r="G91" s="35"/>
      <c r="H91" s="35"/>
      <c r="I91" s="28" t="s">
        <v>33</v>
      </c>
      <c r="J91" s="31" t="str">
        <f>E21</f>
        <v>Ing. Radek Kopecký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31</v>
      </c>
      <c r="D92" s="35"/>
      <c r="E92" s="35"/>
      <c r="F92" s="26" t="str">
        <f>IF(E18="","",E18)</f>
        <v>Vyplň údaj</v>
      </c>
      <c r="G92" s="35"/>
      <c r="H92" s="35"/>
      <c r="I92" s="28" t="s">
        <v>37</v>
      </c>
      <c r="J92" s="31" t="str">
        <f>E24</f>
        <v>Jaroslav Klíma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107</v>
      </c>
      <c r="D94" s="143"/>
      <c r="E94" s="143"/>
      <c r="F94" s="143"/>
      <c r="G94" s="143"/>
      <c r="H94" s="143"/>
      <c r="I94" s="143"/>
      <c r="J94" s="144" t="s">
        <v>108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45" t="s">
        <v>109</v>
      </c>
      <c r="D96" s="35"/>
      <c r="E96" s="35"/>
      <c r="F96" s="35"/>
      <c r="G96" s="35"/>
      <c r="H96" s="35"/>
      <c r="I96" s="35"/>
      <c r="J96" s="83">
        <f>J121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110</v>
      </c>
    </row>
    <row r="97" spans="1:31" s="9" customFormat="1" ht="24.95" customHeight="1">
      <c r="B97" s="146"/>
      <c r="C97" s="147"/>
      <c r="D97" s="148" t="s">
        <v>819</v>
      </c>
      <c r="E97" s="149"/>
      <c r="F97" s="149"/>
      <c r="G97" s="149"/>
      <c r="H97" s="149"/>
      <c r="I97" s="149"/>
      <c r="J97" s="150">
        <f>J122</f>
        <v>0</v>
      </c>
      <c r="K97" s="147"/>
      <c r="L97" s="151"/>
    </row>
    <row r="98" spans="1:31" s="10" customFormat="1" ht="19.899999999999999" customHeight="1">
      <c r="B98" s="152"/>
      <c r="C98" s="153"/>
      <c r="D98" s="154" t="s">
        <v>820</v>
      </c>
      <c r="E98" s="155"/>
      <c r="F98" s="155"/>
      <c r="G98" s="155"/>
      <c r="H98" s="155"/>
      <c r="I98" s="155"/>
      <c r="J98" s="156">
        <f>J123</f>
        <v>0</v>
      </c>
      <c r="K98" s="153"/>
      <c r="L98" s="157"/>
    </row>
    <row r="99" spans="1:31" s="10" customFormat="1" ht="19.899999999999999" customHeight="1">
      <c r="B99" s="152"/>
      <c r="C99" s="153"/>
      <c r="D99" s="154" t="s">
        <v>821</v>
      </c>
      <c r="E99" s="155"/>
      <c r="F99" s="155"/>
      <c r="G99" s="155"/>
      <c r="H99" s="155"/>
      <c r="I99" s="155"/>
      <c r="J99" s="156">
        <f>J139</f>
        <v>0</v>
      </c>
      <c r="K99" s="153"/>
      <c r="L99" s="157"/>
    </row>
    <row r="100" spans="1:31" s="10" customFormat="1" ht="19.899999999999999" customHeight="1">
      <c r="B100" s="152"/>
      <c r="C100" s="153"/>
      <c r="D100" s="154" t="s">
        <v>822</v>
      </c>
      <c r="E100" s="155"/>
      <c r="F100" s="155"/>
      <c r="G100" s="155"/>
      <c r="H100" s="155"/>
      <c r="I100" s="155"/>
      <c r="J100" s="156">
        <f>J143</f>
        <v>0</v>
      </c>
      <c r="K100" s="153"/>
      <c r="L100" s="157"/>
    </row>
    <row r="101" spans="1:31" s="10" customFormat="1" ht="19.899999999999999" customHeight="1">
      <c r="B101" s="152"/>
      <c r="C101" s="153"/>
      <c r="D101" s="154" t="s">
        <v>823</v>
      </c>
      <c r="E101" s="155"/>
      <c r="F101" s="155"/>
      <c r="G101" s="155"/>
      <c r="H101" s="155"/>
      <c r="I101" s="155"/>
      <c r="J101" s="156">
        <f>J156</f>
        <v>0</v>
      </c>
      <c r="K101" s="153"/>
      <c r="L101" s="157"/>
    </row>
    <row r="102" spans="1:31" s="2" customFormat="1" ht="21.75" customHeight="1">
      <c r="A102" s="33"/>
      <c r="B102" s="34"/>
      <c r="C102" s="35"/>
      <c r="D102" s="35"/>
      <c r="E102" s="35"/>
      <c r="F102" s="35"/>
      <c r="G102" s="35"/>
      <c r="H102" s="35"/>
      <c r="I102" s="35"/>
      <c r="J102" s="35"/>
      <c r="K102" s="35"/>
      <c r="L102" s="50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pans="1:31" s="2" customFormat="1" ht="6.95" customHeight="1">
      <c r="A103" s="33"/>
      <c r="B103" s="53"/>
      <c r="C103" s="54"/>
      <c r="D103" s="54"/>
      <c r="E103" s="54"/>
      <c r="F103" s="54"/>
      <c r="G103" s="54"/>
      <c r="H103" s="54"/>
      <c r="I103" s="54"/>
      <c r="J103" s="54"/>
      <c r="K103" s="54"/>
      <c r="L103" s="50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7" spans="1:31" s="2" customFormat="1" ht="6.95" customHeight="1">
      <c r="A107" s="33"/>
      <c r="B107" s="55"/>
      <c r="C107" s="56"/>
      <c r="D107" s="56"/>
      <c r="E107" s="56"/>
      <c r="F107" s="56"/>
      <c r="G107" s="56"/>
      <c r="H107" s="56"/>
      <c r="I107" s="56"/>
      <c r="J107" s="56"/>
      <c r="K107" s="56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24.95" customHeight="1">
      <c r="A108" s="33"/>
      <c r="B108" s="34"/>
      <c r="C108" s="22" t="s">
        <v>114</v>
      </c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6.95" customHeight="1">
      <c r="A109" s="33"/>
      <c r="B109" s="34"/>
      <c r="C109" s="35"/>
      <c r="D109" s="35"/>
      <c r="E109" s="35"/>
      <c r="F109" s="35"/>
      <c r="G109" s="35"/>
      <c r="H109" s="35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16</v>
      </c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5" customHeight="1">
      <c r="A111" s="33"/>
      <c r="B111" s="34"/>
      <c r="C111" s="35"/>
      <c r="D111" s="35"/>
      <c r="E111" s="292" t="str">
        <f>E7</f>
        <v>ZS-DOBROVSKEHO</v>
      </c>
      <c r="F111" s="293"/>
      <c r="G111" s="293"/>
      <c r="H111" s="293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2" customHeight="1">
      <c r="A112" s="33"/>
      <c r="B112" s="34"/>
      <c r="C112" s="28" t="s">
        <v>103</v>
      </c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6.5" customHeight="1">
      <c r="A113" s="33"/>
      <c r="B113" s="34"/>
      <c r="C113" s="35"/>
      <c r="D113" s="35"/>
      <c r="E113" s="244" t="str">
        <f>E9</f>
        <v>SO-90 - VRN</v>
      </c>
      <c r="F113" s="294"/>
      <c r="G113" s="294"/>
      <c r="H113" s="294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>
      <c r="A114" s="33"/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2" customHeight="1">
      <c r="A115" s="33"/>
      <c r="B115" s="34"/>
      <c r="C115" s="28" t="s">
        <v>21</v>
      </c>
      <c r="D115" s="35"/>
      <c r="E115" s="35"/>
      <c r="F115" s="26" t="str">
        <f>F12</f>
        <v>Lanškroun, Kralická</v>
      </c>
      <c r="G115" s="35"/>
      <c r="H115" s="35"/>
      <c r="I115" s="28" t="s">
        <v>23</v>
      </c>
      <c r="J115" s="65" t="str">
        <f>IF(J12="","",J12)</f>
        <v>10. 2. 2022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6.95" customHeight="1">
      <c r="A116" s="33"/>
      <c r="B116" s="34"/>
      <c r="C116" s="35"/>
      <c r="D116" s="35"/>
      <c r="E116" s="35"/>
      <c r="F116" s="35"/>
      <c r="G116" s="35"/>
      <c r="H116" s="35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5.2" customHeight="1">
      <c r="A117" s="33"/>
      <c r="B117" s="34"/>
      <c r="C117" s="28" t="s">
        <v>25</v>
      </c>
      <c r="D117" s="35"/>
      <c r="E117" s="35"/>
      <c r="F117" s="26" t="str">
        <f>E15</f>
        <v>Město Lanškroun</v>
      </c>
      <c r="G117" s="35"/>
      <c r="H117" s="35"/>
      <c r="I117" s="28" t="s">
        <v>33</v>
      </c>
      <c r="J117" s="31" t="str">
        <f>E21</f>
        <v>Ing. Radek Kopecký</v>
      </c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5.2" customHeight="1">
      <c r="A118" s="33"/>
      <c r="B118" s="34"/>
      <c r="C118" s="28" t="s">
        <v>31</v>
      </c>
      <c r="D118" s="35"/>
      <c r="E118" s="35"/>
      <c r="F118" s="26" t="str">
        <f>IF(E18="","",E18)</f>
        <v>Vyplň údaj</v>
      </c>
      <c r="G118" s="35"/>
      <c r="H118" s="35"/>
      <c r="I118" s="28" t="s">
        <v>37</v>
      </c>
      <c r="J118" s="31" t="str">
        <f>E24</f>
        <v>Jaroslav Klíma</v>
      </c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0.35" customHeight="1">
      <c r="A119" s="33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11" customFormat="1" ht="29.25" customHeight="1">
      <c r="A120" s="158"/>
      <c r="B120" s="159"/>
      <c r="C120" s="160" t="s">
        <v>115</v>
      </c>
      <c r="D120" s="161" t="s">
        <v>67</v>
      </c>
      <c r="E120" s="161" t="s">
        <v>63</v>
      </c>
      <c r="F120" s="161" t="s">
        <v>64</v>
      </c>
      <c r="G120" s="161" t="s">
        <v>116</v>
      </c>
      <c r="H120" s="161" t="s">
        <v>117</v>
      </c>
      <c r="I120" s="161" t="s">
        <v>118</v>
      </c>
      <c r="J120" s="161" t="s">
        <v>108</v>
      </c>
      <c r="K120" s="162" t="s">
        <v>119</v>
      </c>
      <c r="L120" s="163"/>
      <c r="M120" s="74" t="s">
        <v>1</v>
      </c>
      <c r="N120" s="75" t="s">
        <v>46</v>
      </c>
      <c r="O120" s="75" t="s">
        <v>120</v>
      </c>
      <c r="P120" s="75" t="s">
        <v>121</v>
      </c>
      <c r="Q120" s="75" t="s">
        <v>122</v>
      </c>
      <c r="R120" s="75" t="s">
        <v>123</v>
      </c>
      <c r="S120" s="75" t="s">
        <v>124</v>
      </c>
      <c r="T120" s="76" t="s">
        <v>125</v>
      </c>
      <c r="U120" s="158"/>
      <c r="V120" s="158"/>
      <c r="W120" s="158"/>
      <c r="X120" s="158"/>
      <c r="Y120" s="158"/>
      <c r="Z120" s="158"/>
      <c r="AA120" s="158"/>
      <c r="AB120" s="158"/>
      <c r="AC120" s="158"/>
      <c r="AD120" s="158"/>
      <c r="AE120" s="158"/>
    </row>
    <row r="121" spans="1:65" s="2" customFormat="1" ht="22.9" customHeight="1">
      <c r="A121" s="33"/>
      <c r="B121" s="34"/>
      <c r="C121" s="81" t="s">
        <v>126</v>
      </c>
      <c r="D121" s="35"/>
      <c r="E121" s="35"/>
      <c r="F121" s="35"/>
      <c r="G121" s="35"/>
      <c r="H121" s="35"/>
      <c r="I121" s="35"/>
      <c r="J121" s="164">
        <f>BK121</f>
        <v>0</v>
      </c>
      <c r="K121" s="35"/>
      <c r="L121" s="38"/>
      <c r="M121" s="77"/>
      <c r="N121" s="165"/>
      <c r="O121" s="78"/>
      <c r="P121" s="166">
        <f>P122</f>
        <v>0</v>
      </c>
      <c r="Q121" s="78"/>
      <c r="R121" s="166">
        <f>R122</f>
        <v>0</v>
      </c>
      <c r="S121" s="78"/>
      <c r="T121" s="167">
        <f>T122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6" t="s">
        <v>81</v>
      </c>
      <c r="AU121" s="16" t="s">
        <v>110</v>
      </c>
      <c r="BK121" s="168">
        <f>BK122</f>
        <v>0</v>
      </c>
    </row>
    <row r="122" spans="1:65" s="12" customFormat="1" ht="25.9" customHeight="1">
      <c r="B122" s="169"/>
      <c r="C122" s="170"/>
      <c r="D122" s="171" t="s">
        <v>81</v>
      </c>
      <c r="E122" s="172" t="s">
        <v>100</v>
      </c>
      <c r="F122" s="172" t="s">
        <v>824</v>
      </c>
      <c r="G122" s="170"/>
      <c r="H122" s="170"/>
      <c r="I122" s="173"/>
      <c r="J122" s="174">
        <f>BK122</f>
        <v>0</v>
      </c>
      <c r="K122" s="170"/>
      <c r="L122" s="175"/>
      <c r="M122" s="176"/>
      <c r="N122" s="177"/>
      <c r="O122" s="177"/>
      <c r="P122" s="178">
        <f>P123+P139+P143+P156</f>
        <v>0</v>
      </c>
      <c r="Q122" s="177"/>
      <c r="R122" s="178">
        <f>R123+R139+R143+R156</f>
        <v>0</v>
      </c>
      <c r="S122" s="177"/>
      <c r="T122" s="179">
        <f>T123+T139+T143+T156</f>
        <v>0</v>
      </c>
      <c r="AR122" s="180" t="s">
        <v>158</v>
      </c>
      <c r="AT122" s="181" t="s">
        <v>81</v>
      </c>
      <c r="AU122" s="181" t="s">
        <v>82</v>
      </c>
      <c r="AY122" s="180" t="s">
        <v>129</v>
      </c>
      <c r="BK122" s="182">
        <f>BK123+BK139+BK143+BK156</f>
        <v>0</v>
      </c>
    </row>
    <row r="123" spans="1:65" s="12" customFormat="1" ht="22.9" customHeight="1">
      <c r="B123" s="169"/>
      <c r="C123" s="170"/>
      <c r="D123" s="171" t="s">
        <v>81</v>
      </c>
      <c r="E123" s="183" t="s">
        <v>825</v>
      </c>
      <c r="F123" s="183" t="s">
        <v>826</v>
      </c>
      <c r="G123" s="170"/>
      <c r="H123" s="170"/>
      <c r="I123" s="173"/>
      <c r="J123" s="184">
        <f>BK123</f>
        <v>0</v>
      </c>
      <c r="K123" s="170"/>
      <c r="L123" s="175"/>
      <c r="M123" s="176"/>
      <c r="N123" s="177"/>
      <c r="O123" s="177"/>
      <c r="P123" s="178">
        <f>SUM(P124:P138)</f>
        <v>0</v>
      </c>
      <c r="Q123" s="177"/>
      <c r="R123" s="178">
        <f>SUM(R124:R138)</f>
        <v>0</v>
      </c>
      <c r="S123" s="177"/>
      <c r="T123" s="179">
        <f>SUM(T124:T138)</f>
        <v>0</v>
      </c>
      <c r="AR123" s="180" t="s">
        <v>158</v>
      </c>
      <c r="AT123" s="181" t="s">
        <v>81</v>
      </c>
      <c r="AU123" s="181" t="s">
        <v>90</v>
      </c>
      <c r="AY123" s="180" t="s">
        <v>129</v>
      </c>
      <c r="BK123" s="182">
        <f>SUM(BK124:BK138)</f>
        <v>0</v>
      </c>
    </row>
    <row r="124" spans="1:65" s="2" customFormat="1" ht="16.5" customHeight="1">
      <c r="A124" s="33"/>
      <c r="B124" s="34"/>
      <c r="C124" s="185" t="s">
        <v>90</v>
      </c>
      <c r="D124" s="186" t="s">
        <v>131</v>
      </c>
      <c r="E124" s="187" t="s">
        <v>827</v>
      </c>
      <c r="F124" s="188" t="s">
        <v>828</v>
      </c>
      <c r="G124" s="189" t="s">
        <v>829</v>
      </c>
      <c r="H124" s="190">
        <v>1</v>
      </c>
      <c r="I124" s="191"/>
      <c r="J124" s="192">
        <f>ROUND(I124*H124,2)</f>
        <v>0</v>
      </c>
      <c r="K124" s="188" t="s">
        <v>135</v>
      </c>
      <c r="L124" s="38"/>
      <c r="M124" s="193" t="s">
        <v>1</v>
      </c>
      <c r="N124" s="194" t="s">
        <v>47</v>
      </c>
      <c r="O124" s="70"/>
      <c r="P124" s="195">
        <f>O124*H124</f>
        <v>0</v>
      </c>
      <c r="Q124" s="195">
        <v>0</v>
      </c>
      <c r="R124" s="195">
        <f>Q124*H124</f>
        <v>0</v>
      </c>
      <c r="S124" s="195">
        <v>0</v>
      </c>
      <c r="T124" s="196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97" t="s">
        <v>830</v>
      </c>
      <c r="AT124" s="197" t="s">
        <v>131</v>
      </c>
      <c r="AU124" s="197" t="s">
        <v>92</v>
      </c>
      <c r="AY124" s="16" t="s">
        <v>129</v>
      </c>
      <c r="BE124" s="198">
        <f>IF(N124="základní",J124,0)</f>
        <v>0</v>
      </c>
      <c r="BF124" s="198">
        <f>IF(N124="snížená",J124,0)</f>
        <v>0</v>
      </c>
      <c r="BG124" s="198">
        <f>IF(N124="zákl. přenesená",J124,0)</f>
        <v>0</v>
      </c>
      <c r="BH124" s="198">
        <f>IF(N124="sníž. přenesená",J124,0)</f>
        <v>0</v>
      </c>
      <c r="BI124" s="198">
        <f>IF(N124="nulová",J124,0)</f>
        <v>0</v>
      </c>
      <c r="BJ124" s="16" t="s">
        <v>90</v>
      </c>
      <c r="BK124" s="198">
        <f>ROUND(I124*H124,2)</f>
        <v>0</v>
      </c>
      <c r="BL124" s="16" t="s">
        <v>830</v>
      </c>
      <c r="BM124" s="197" t="s">
        <v>831</v>
      </c>
    </row>
    <row r="125" spans="1:65" s="2" customFormat="1" ht="11.25">
      <c r="A125" s="33"/>
      <c r="B125" s="34"/>
      <c r="C125" s="35"/>
      <c r="D125" s="199" t="s">
        <v>138</v>
      </c>
      <c r="E125" s="35"/>
      <c r="F125" s="200" t="s">
        <v>832</v>
      </c>
      <c r="G125" s="35"/>
      <c r="H125" s="35"/>
      <c r="I125" s="201"/>
      <c r="J125" s="35"/>
      <c r="K125" s="35"/>
      <c r="L125" s="38"/>
      <c r="M125" s="202"/>
      <c r="N125" s="203"/>
      <c r="O125" s="70"/>
      <c r="P125" s="70"/>
      <c r="Q125" s="70"/>
      <c r="R125" s="70"/>
      <c r="S125" s="70"/>
      <c r="T125" s="71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138</v>
      </c>
      <c r="AU125" s="16" t="s">
        <v>92</v>
      </c>
    </row>
    <row r="126" spans="1:65" s="13" customFormat="1" ht="11.25">
      <c r="B126" s="204"/>
      <c r="C126" s="205"/>
      <c r="D126" s="206" t="s">
        <v>140</v>
      </c>
      <c r="E126" s="207" t="s">
        <v>1</v>
      </c>
      <c r="F126" s="208" t="s">
        <v>833</v>
      </c>
      <c r="G126" s="205"/>
      <c r="H126" s="209">
        <v>1</v>
      </c>
      <c r="I126" s="210"/>
      <c r="J126" s="205"/>
      <c r="K126" s="205"/>
      <c r="L126" s="211"/>
      <c r="M126" s="212"/>
      <c r="N126" s="213"/>
      <c r="O126" s="213"/>
      <c r="P126" s="213"/>
      <c r="Q126" s="213"/>
      <c r="R126" s="213"/>
      <c r="S126" s="213"/>
      <c r="T126" s="214"/>
      <c r="AT126" s="215" t="s">
        <v>140</v>
      </c>
      <c r="AU126" s="215" t="s">
        <v>92</v>
      </c>
      <c r="AV126" s="13" t="s">
        <v>92</v>
      </c>
      <c r="AW126" s="13" t="s">
        <v>36</v>
      </c>
      <c r="AX126" s="13" t="s">
        <v>90</v>
      </c>
      <c r="AY126" s="215" t="s">
        <v>129</v>
      </c>
    </row>
    <row r="127" spans="1:65" s="2" customFormat="1" ht="16.5" customHeight="1">
      <c r="A127" s="33"/>
      <c r="B127" s="34"/>
      <c r="C127" s="185" t="s">
        <v>92</v>
      </c>
      <c r="D127" s="186" t="s">
        <v>131</v>
      </c>
      <c r="E127" s="187" t="s">
        <v>834</v>
      </c>
      <c r="F127" s="188" t="s">
        <v>835</v>
      </c>
      <c r="G127" s="189" t="s">
        <v>829</v>
      </c>
      <c r="H127" s="190">
        <v>1</v>
      </c>
      <c r="I127" s="191"/>
      <c r="J127" s="192">
        <f>ROUND(I127*H127,2)</f>
        <v>0</v>
      </c>
      <c r="K127" s="188" t="s">
        <v>135</v>
      </c>
      <c r="L127" s="38"/>
      <c r="M127" s="193" t="s">
        <v>1</v>
      </c>
      <c r="N127" s="194" t="s">
        <v>47</v>
      </c>
      <c r="O127" s="70"/>
      <c r="P127" s="195">
        <f>O127*H127</f>
        <v>0</v>
      </c>
      <c r="Q127" s="195">
        <v>0</v>
      </c>
      <c r="R127" s="195">
        <f>Q127*H127</f>
        <v>0</v>
      </c>
      <c r="S127" s="195">
        <v>0</v>
      </c>
      <c r="T127" s="196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97" t="s">
        <v>830</v>
      </c>
      <c r="AT127" s="197" t="s">
        <v>131</v>
      </c>
      <c r="AU127" s="197" t="s">
        <v>92</v>
      </c>
      <c r="AY127" s="16" t="s">
        <v>129</v>
      </c>
      <c r="BE127" s="198">
        <f>IF(N127="základní",J127,0)</f>
        <v>0</v>
      </c>
      <c r="BF127" s="198">
        <f>IF(N127="snížená",J127,0)</f>
        <v>0</v>
      </c>
      <c r="BG127" s="198">
        <f>IF(N127="zákl. přenesená",J127,0)</f>
        <v>0</v>
      </c>
      <c r="BH127" s="198">
        <f>IF(N127="sníž. přenesená",J127,0)</f>
        <v>0</v>
      </c>
      <c r="BI127" s="198">
        <f>IF(N127="nulová",J127,0)</f>
        <v>0</v>
      </c>
      <c r="BJ127" s="16" t="s">
        <v>90</v>
      </c>
      <c r="BK127" s="198">
        <f>ROUND(I127*H127,2)</f>
        <v>0</v>
      </c>
      <c r="BL127" s="16" t="s">
        <v>830</v>
      </c>
      <c r="BM127" s="197" t="s">
        <v>836</v>
      </c>
    </row>
    <row r="128" spans="1:65" s="2" customFormat="1" ht="11.25">
      <c r="A128" s="33"/>
      <c r="B128" s="34"/>
      <c r="C128" s="35"/>
      <c r="D128" s="199" t="s">
        <v>138</v>
      </c>
      <c r="E128" s="35"/>
      <c r="F128" s="200" t="s">
        <v>837</v>
      </c>
      <c r="G128" s="35"/>
      <c r="H128" s="35"/>
      <c r="I128" s="201"/>
      <c r="J128" s="35"/>
      <c r="K128" s="35"/>
      <c r="L128" s="38"/>
      <c r="M128" s="202"/>
      <c r="N128" s="203"/>
      <c r="O128" s="70"/>
      <c r="P128" s="70"/>
      <c r="Q128" s="70"/>
      <c r="R128" s="70"/>
      <c r="S128" s="70"/>
      <c r="T128" s="71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138</v>
      </c>
      <c r="AU128" s="16" t="s">
        <v>92</v>
      </c>
    </row>
    <row r="129" spans="1:65" s="13" customFormat="1" ht="11.25">
      <c r="B129" s="204"/>
      <c r="C129" s="205"/>
      <c r="D129" s="206" t="s">
        <v>140</v>
      </c>
      <c r="E129" s="207" t="s">
        <v>1</v>
      </c>
      <c r="F129" s="208" t="s">
        <v>838</v>
      </c>
      <c r="G129" s="205"/>
      <c r="H129" s="209">
        <v>1</v>
      </c>
      <c r="I129" s="210"/>
      <c r="J129" s="205"/>
      <c r="K129" s="205"/>
      <c r="L129" s="211"/>
      <c r="M129" s="212"/>
      <c r="N129" s="213"/>
      <c r="O129" s="213"/>
      <c r="P129" s="213"/>
      <c r="Q129" s="213"/>
      <c r="R129" s="213"/>
      <c r="S129" s="213"/>
      <c r="T129" s="214"/>
      <c r="AT129" s="215" t="s">
        <v>140</v>
      </c>
      <c r="AU129" s="215" t="s">
        <v>92</v>
      </c>
      <c r="AV129" s="13" t="s">
        <v>92</v>
      </c>
      <c r="AW129" s="13" t="s">
        <v>36</v>
      </c>
      <c r="AX129" s="13" t="s">
        <v>90</v>
      </c>
      <c r="AY129" s="215" t="s">
        <v>129</v>
      </c>
    </row>
    <row r="130" spans="1:65" s="2" customFormat="1" ht="16.5" customHeight="1">
      <c r="A130" s="33"/>
      <c r="B130" s="34"/>
      <c r="C130" s="185" t="s">
        <v>148</v>
      </c>
      <c r="D130" s="186" t="s">
        <v>131</v>
      </c>
      <c r="E130" s="187" t="s">
        <v>839</v>
      </c>
      <c r="F130" s="188" t="s">
        <v>840</v>
      </c>
      <c r="G130" s="189" t="s">
        <v>829</v>
      </c>
      <c r="H130" s="190">
        <v>1</v>
      </c>
      <c r="I130" s="191"/>
      <c r="J130" s="192">
        <f>ROUND(I130*H130,2)</f>
        <v>0</v>
      </c>
      <c r="K130" s="188" t="s">
        <v>135</v>
      </c>
      <c r="L130" s="38"/>
      <c r="M130" s="193" t="s">
        <v>1</v>
      </c>
      <c r="N130" s="194" t="s">
        <v>47</v>
      </c>
      <c r="O130" s="70"/>
      <c r="P130" s="195">
        <f>O130*H130</f>
        <v>0</v>
      </c>
      <c r="Q130" s="195">
        <v>0</v>
      </c>
      <c r="R130" s="195">
        <f>Q130*H130</f>
        <v>0</v>
      </c>
      <c r="S130" s="195">
        <v>0</v>
      </c>
      <c r="T130" s="196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97" t="s">
        <v>830</v>
      </c>
      <c r="AT130" s="197" t="s">
        <v>131</v>
      </c>
      <c r="AU130" s="197" t="s">
        <v>92</v>
      </c>
      <c r="AY130" s="16" t="s">
        <v>129</v>
      </c>
      <c r="BE130" s="198">
        <f>IF(N130="základní",J130,0)</f>
        <v>0</v>
      </c>
      <c r="BF130" s="198">
        <f>IF(N130="snížená",J130,0)</f>
        <v>0</v>
      </c>
      <c r="BG130" s="198">
        <f>IF(N130="zákl. přenesená",J130,0)</f>
        <v>0</v>
      </c>
      <c r="BH130" s="198">
        <f>IF(N130="sníž. přenesená",J130,0)</f>
        <v>0</v>
      </c>
      <c r="BI130" s="198">
        <f>IF(N130="nulová",J130,0)</f>
        <v>0</v>
      </c>
      <c r="BJ130" s="16" t="s">
        <v>90</v>
      </c>
      <c r="BK130" s="198">
        <f>ROUND(I130*H130,2)</f>
        <v>0</v>
      </c>
      <c r="BL130" s="16" t="s">
        <v>830</v>
      </c>
      <c r="BM130" s="197" t="s">
        <v>841</v>
      </c>
    </row>
    <row r="131" spans="1:65" s="2" customFormat="1" ht="11.25">
      <c r="A131" s="33"/>
      <c r="B131" s="34"/>
      <c r="C131" s="35"/>
      <c r="D131" s="199" t="s">
        <v>138</v>
      </c>
      <c r="E131" s="35"/>
      <c r="F131" s="200" t="s">
        <v>842</v>
      </c>
      <c r="G131" s="35"/>
      <c r="H131" s="35"/>
      <c r="I131" s="201"/>
      <c r="J131" s="35"/>
      <c r="K131" s="35"/>
      <c r="L131" s="38"/>
      <c r="M131" s="202"/>
      <c r="N131" s="203"/>
      <c r="O131" s="70"/>
      <c r="P131" s="70"/>
      <c r="Q131" s="70"/>
      <c r="R131" s="70"/>
      <c r="S131" s="70"/>
      <c r="T131" s="71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138</v>
      </c>
      <c r="AU131" s="16" t="s">
        <v>92</v>
      </c>
    </row>
    <row r="132" spans="1:65" s="13" customFormat="1" ht="11.25">
      <c r="B132" s="204"/>
      <c r="C132" s="205"/>
      <c r="D132" s="206" t="s">
        <v>140</v>
      </c>
      <c r="E132" s="207" t="s">
        <v>1</v>
      </c>
      <c r="F132" s="208" t="s">
        <v>90</v>
      </c>
      <c r="G132" s="205"/>
      <c r="H132" s="209">
        <v>1</v>
      </c>
      <c r="I132" s="210"/>
      <c r="J132" s="205"/>
      <c r="K132" s="205"/>
      <c r="L132" s="211"/>
      <c r="M132" s="212"/>
      <c r="N132" s="213"/>
      <c r="O132" s="213"/>
      <c r="P132" s="213"/>
      <c r="Q132" s="213"/>
      <c r="R132" s="213"/>
      <c r="S132" s="213"/>
      <c r="T132" s="214"/>
      <c r="AT132" s="215" t="s">
        <v>140</v>
      </c>
      <c r="AU132" s="215" t="s">
        <v>92</v>
      </c>
      <c r="AV132" s="13" t="s">
        <v>92</v>
      </c>
      <c r="AW132" s="13" t="s">
        <v>36</v>
      </c>
      <c r="AX132" s="13" t="s">
        <v>90</v>
      </c>
      <c r="AY132" s="215" t="s">
        <v>129</v>
      </c>
    </row>
    <row r="133" spans="1:65" s="2" customFormat="1" ht="16.5" customHeight="1">
      <c r="A133" s="33"/>
      <c r="B133" s="34"/>
      <c r="C133" s="185" t="s">
        <v>136</v>
      </c>
      <c r="D133" s="186" t="s">
        <v>131</v>
      </c>
      <c r="E133" s="187" t="s">
        <v>843</v>
      </c>
      <c r="F133" s="188" t="s">
        <v>844</v>
      </c>
      <c r="G133" s="189" t="s">
        <v>829</v>
      </c>
      <c r="H133" s="190">
        <v>1</v>
      </c>
      <c r="I133" s="191"/>
      <c r="J133" s="192">
        <f>ROUND(I133*H133,2)</f>
        <v>0</v>
      </c>
      <c r="K133" s="188" t="s">
        <v>135</v>
      </c>
      <c r="L133" s="38"/>
      <c r="M133" s="193" t="s">
        <v>1</v>
      </c>
      <c r="N133" s="194" t="s">
        <v>47</v>
      </c>
      <c r="O133" s="70"/>
      <c r="P133" s="195">
        <f>O133*H133</f>
        <v>0</v>
      </c>
      <c r="Q133" s="195">
        <v>0</v>
      </c>
      <c r="R133" s="195">
        <f>Q133*H133</f>
        <v>0</v>
      </c>
      <c r="S133" s="195">
        <v>0</v>
      </c>
      <c r="T133" s="196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97" t="s">
        <v>830</v>
      </c>
      <c r="AT133" s="197" t="s">
        <v>131</v>
      </c>
      <c r="AU133" s="197" t="s">
        <v>92</v>
      </c>
      <c r="AY133" s="16" t="s">
        <v>129</v>
      </c>
      <c r="BE133" s="198">
        <f>IF(N133="základní",J133,0)</f>
        <v>0</v>
      </c>
      <c r="BF133" s="198">
        <f>IF(N133="snížená",J133,0)</f>
        <v>0</v>
      </c>
      <c r="BG133" s="198">
        <f>IF(N133="zákl. přenesená",J133,0)</f>
        <v>0</v>
      </c>
      <c r="BH133" s="198">
        <f>IF(N133="sníž. přenesená",J133,0)</f>
        <v>0</v>
      </c>
      <c r="BI133" s="198">
        <f>IF(N133="nulová",J133,0)</f>
        <v>0</v>
      </c>
      <c r="BJ133" s="16" t="s">
        <v>90</v>
      </c>
      <c r="BK133" s="198">
        <f>ROUND(I133*H133,2)</f>
        <v>0</v>
      </c>
      <c r="BL133" s="16" t="s">
        <v>830</v>
      </c>
      <c r="BM133" s="197" t="s">
        <v>845</v>
      </c>
    </row>
    <row r="134" spans="1:65" s="2" customFormat="1" ht="11.25">
      <c r="A134" s="33"/>
      <c r="B134" s="34"/>
      <c r="C134" s="35"/>
      <c r="D134" s="199" t="s">
        <v>138</v>
      </c>
      <c r="E134" s="35"/>
      <c r="F134" s="200" t="s">
        <v>846</v>
      </c>
      <c r="G134" s="35"/>
      <c r="H134" s="35"/>
      <c r="I134" s="201"/>
      <c r="J134" s="35"/>
      <c r="K134" s="35"/>
      <c r="L134" s="38"/>
      <c r="M134" s="202"/>
      <c r="N134" s="203"/>
      <c r="O134" s="70"/>
      <c r="P134" s="70"/>
      <c r="Q134" s="70"/>
      <c r="R134" s="70"/>
      <c r="S134" s="70"/>
      <c r="T134" s="71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138</v>
      </c>
      <c r="AU134" s="16" t="s">
        <v>92</v>
      </c>
    </row>
    <row r="135" spans="1:65" s="13" customFormat="1" ht="11.25">
      <c r="B135" s="204"/>
      <c r="C135" s="205"/>
      <c r="D135" s="206" t="s">
        <v>140</v>
      </c>
      <c r="E135" s="207" t="s">
        <v>1</v>
      </c>
      <c r="F135" s="208" t="s">
        <v>90</v>
      </c>
      <c r="G135" s="205"/>
      <c r="H135" s="209">
        <v>1</v>
      </c>
      <c r="I135" s="210"/>
      <c r="J135" s="205"/>
      <c r="K135" s="205"/>
      <c r="L135" s="211"/>
      <c r="M135" s="212"/>
      <c r="N135" s="213"/>
      <c r="O135" s="213"/>
      <c r="P135" s="213"/>
      <c r="Q135" s="213"/>
      <c r="R135" s="213"/>
      <c r="S135" s="213"/>
      <c r="T135" s="214"/>
      <c r="AT135" s="215" t="s">
        <v>140</v>
      </c>
      <c r="AU135" s="215" t="s">
        <v>92</v>
      </c>
      <c r="AV135" s="13" t="s">
        <v>92</v>
      </c>
      <c r="AW135" s="13" t="s">
        <v>36</v>
      </c>
      <c r="AX135" s="13" t="s">
        <v>90</v>
      </c>
      <c r="AY135" s="215" t="s">
        <v>129</v>
      </c>
    </row>
    <row r="136" spans="1:65" s="2" customFormat="1" ht="16.5" customHeight="1">
      <c r="A136" s="33"/>
      <c r="B136" s="34"/>
      <c r="C136" s="185" t="s">
        <v>158</v>
      </c>
      <c r="D136" s="186" t="s">
        <v>131</v>
      </c>
      <c r="E136" s="187" t="s">
        <v>847</v>
      </c>
      <c r="F136" s="188" t="s">
        <v>848</v>
      </c>
      <c r="G136" s="189" t="s">
        <v>829</v>
      </c>
      <c r="H136" s="190">
        <v>1</v>
      </c>
      <c r="I136" s="191"/>
      <c r="J136" s="192">
        <f>ROUND(I136*H136,2)</f>
        <v>0</v>
      </c>
      <c r="K136" s="188" t="s">
        <v>135</v>
      </c>
      <c r="L136" s="38"/>
      <c r="M136" s="193" t="s">
        <v>1</v>
      </c>
      <c r="N136" s="194" t="s">
        <v>47</v>
      </c>
      <c r="O136" s="70"/>
      <c r="P136" s="195">
        <f>O136*H136</f>
        <v>0</v>
      </c>
      <c r="Q136" s="195">
        <v>0</v>
      </c>
      <c r="R136" s="195">
        <f>Q136*H136</f>
        <v>0</v>
      </c>
      <c r="S136" s="195">
        <v>0</v>
      </c>
      <c r="T136" s="196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97" t="s">
        <v>830</v>
      </c>
      <c r="AT136" s="197" t="s">
        <v>131</v>
      </c>
      <c r="AU136" s="197" t="s">
        <v>92</v>
      </c>
      <c r="AY136" s="16" t="s">
        <v>129</v>
      </c>
      <c r="BE136" s="198">
        <f>IF(N136="základní",J136,0)</f>
        <v>0</v>
      </c>
      <c r="BF136" s="198">
        <f>IF(N136="snížená",J136,0)</f>
        <v>0</v>
      </c>
      <c r="BG136" s="198">
        <f>IF(N136="zákl. přenesená",J136,0)</f>
        <v>0</v>
      </c>
      <c r="BH136" s="198">
        <f>IF(N136="sníž. přenesená",J136,0)</f>
        <v>0</v>
      </c>
      <c r="BI136" s="198">
        <f>IF(N136="nulová",J136,0)</f>
        <v>0</v>
      </c>
      <c r="BJ136" s="16" t="s">
        <v>90</v>
      </c>
      <c r="BK136" s="198">
        <f>ROUND(I136*H136,2)</f>
        <v>0</v>
      </c>
      <c r="BL136" s="16" t="s">
        <v>830</v>
      </c>
      <c r="BM136" s="197" t="s">
        <v>849</v>
      </c>
    </row>
    <row r="137" spans="1:65" s="2" customFormat="1" ht="11.25">
      <c r="A137" s="33"/>
      <c r="B137" s="34"/>
      <c r="C137" s="35"/>
      <c r="D137" s="199" t="s">
        <v>138</v>
      </c>
      <c r="E137" s="35"/>
      <c r="F137" s="200" t="s">
        <v>850</v>
      </c>
      <c r="G137" s="35"/>
      <c r="H137" s="35"/>
      <c r="I137" s="201"/>
      <c r="J137" s="35"/>
      <c r="K137" s="35"/>
      <c r="L137" s="38"/>
      <c r="M137" s="202"/>
      <c r="N137" s="203"/>
      <c r="O137" s="70"/>
      <c r="P137" s="70"/>
      <c r="Q137" s="70"/>
      <c r="R137" s="70"/>
      <c r="S137" s="70"/>
      <c r="T137" s="71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6" t="s">
        <v>138</v>
      </c>
      <c r="AU137" s="16" t="s">
        <v>92</v>
      </c>
    </row>
    <row r="138" spans="1:65" s="13" customFormat="1" ht="11.25">
      <c r="B138" s="204"/>
      <c r="C138" s="205"/>
      <c r="D138" s="206" t="s">
        <v>140</v>
      </c>
      <c r="E138" s="207" t="s">
        <v>1</v>
      </c>
      <c r="F138" s="208" t="s">
        <v>90</v>
      </c>
      <c r="G138" s="205"/>
      <c r="H138" s="209">
        <v>1</v>
      </c>
      <c r="I138" s="210"/>
      <c r="J138" s="205"/>
      <c r="K138" s="205"/>
      <c r="L138" s="211"/>
      <c r="M138" s="212"/>
      <c r="N138" s="213"/>
      <c r="O138" s="213"/>
      <c r="P138" s="213"/>
      <c r="Q138" s="213"/>
      <c r="R138" s="213"/>
      <c r="S138" s="213"/>
      <c r="T138" s="214"/>
      <c r="AT138" s="215" t="s">
        <v>140</v>
      </c>
      <c r="AU138" s="215" t="s">
        <v>92</v>
      </c>
      <c r="AV138" s="13" t="s">
        <v>92</v>
      </c>
      <c r="AW138" s="13" t="s">
        <v>36</v>
      </c>
      <c r="AX138" s="13" t="s">
        <v>90</v>
      </c>
      <c r="AY138" s="215" t="s">
        <v>129</v>
      </c>
    </row>
    <row r="139" spans="1:65" s="12" customFormat="1" ht="22.9" customHeight="1">
      <c r="B139" s="169"/>
      <c r="C139" s="170"/>
      <c r="D139" s="171" t="s">
        <v>81</v>
      </c>
      <c r="E139" s="183" t="s">
        <v>851</v>
      </c>
      <c r="F139" s="183" t="s">
        <v>852</v>
      </c>
      <c r="G139" s="170"/>
      <c r="H139" s="170"/>
      <c r="I139" s="173"/>
      <c r="J139" s="184">
        <f>BK139</f>
        <v>0</v>
      </c>
      <c r="K139" s="170"/>
      <c r="L139" s="175"/>
      <c r="M139" s="176"/>
      <c r="N139" s="177"/>
      <c r="O139" s="177"/>
      <c r="P139" s="178">
        <f>SUM(P140:P142)</f>
        <v>0</v>
      </c>
      <c r="Q139" s="177"/>
      <c r="R139" s="178">
        <f>SUM(R140:R142)</f>
        <v>0</v>
      </c>
      <c r="S139" s="177"/>
      <c r="T139" s="179">
        <f>SUM(T140:T142)</f>
        <v>0</v>
      </c>
      <c r="AR139" s="180" t="s">
        <v>158</v>
      </c>
      <c r="AT139" s="181" t="s">
        <v>81</v>
      </c>
      <c r="AU139" s="181" t="s">
        <v>90</v>
      </c>
      <c r="AY139" s="180" t="s">
        <v>129</v>
      </c>
      <c r="BK139" s="182">
        <f>SUM(BK140:BK142)</f>
        <v>0</v>
      </c>
    </row>
    <row r="140" spans="1:65" s="2" customFormat="1" ht="16.5" customHeight="1">
      <c r="A140" s="33"/>
      <c r="B140" s="34"/>
      <c r="C140" s="185" t="s">
        <v>163</v>
      </c>
      <c r="D140" s="186" t="s">
        <v>131</v>
      </c>
      <c r="E140" s="187" t="s">
        <v>853</v>
      </c>
      <c r="F140" s="188" t="s">
        <v>852</v>
      </c>
      <c r="G140" s="189" t="s">
        <v>829</v>
      </c>
      <c r="H140" s="190">
        <v>1</v>
      </c>
      <c r="I140" s="191"/>
      <c r="J140" s="192">
        <f>ROUND(I140*H140,2)</f>
        <v>0</v>
      </c>
      <c r="K140" s="188" t="s">
        <v>135</v>
      </c>
      <c r="L140" s="38"/>
      <c r="M140" s="193" t="s">
        <v>1</v>
      </c>
      <c r="N140" s="194" t="s">
        <v>47</v>
      </c>
      <c r="O140" s="70"/>
      <c r="P140" s="195">
        <f>O140*H140</f>
        <v>0</v>
      </c>
      <c r="Q140" s="195">
        <v>0</v>
      </c>
      <c r="R140" s="195">
        <f>Q140*H140</f>
        <v>0</v>
      </c>
      <c r="S140" s="195">
        <v>0</v>
      </c>
      <c r="T140" s="196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97" t="s">
        <v>830</v>
      </c>
      <c r="AT140" s="197" t="s">
        <v>131</v>
      </c>
      <c r="AU140" s="197" t="s">
        <v>92</v>
      </c>
      <c r="AY140" s="16" t="s">
        <v>129</v>
      </c>
      <c r="BE140" s="198">
        <f>IF(N140="základní",J140,0)</f>
        <v>0</v>
      </c>
      <c r="BF140" s="198">
        <f>IF(N140="snížená",J140,0)</f>
        <v>0</v>
      </c>
      <c r="BG140" s="198">
        <f>IF(N140="zákl. přenesená",J140,0)</f>
        <v>0</v>
      </c>
      <c r="BH140" s="198">
        <f>IF(N140="sníž. přenesená",J140,0)</f>
        <v>0</v>
      </c>
      <c r="BI140" s="198">
        <f>IF(N140="nulová",J140,0)</f>
        <v>0</v>
      </c>
      <c r="BJ140" s="16" t="s">
        <v>90</v>
      </c>
      <c r="BK140" s="198">
        <f>ROUND(I140*H140,2)</f>
        <v>0</v>
      </c>
      <c r="BL140" s="16" t="s">
        <v>830</v>
      </c>
      <c r="BM140" s="197" t="s">
        <v>854</v>
      </c>
    </row>
    <row r="141" spans="1:65" s="2" customFormat="1" ht="11.25">
      <c r="A141" s="33"/>
      <c r="B141" s="34"/>
      <c r="C141" s="35"/>
      <c r="D141" s="199" t="s">
        <v>138</v>
      </c>
      <c r="E141" s="35"/>
      <c r="F141" s="200" t="s">
        <v>855</v>
      </c>
      <c r="G141" s="35"/>
      <c r="H141" s="35"/>
      <c r="I141" s="201"/>
      <c r="J141" s="35"/>
      <c r="K141" s="35"/>
      <c r="L141" s="38"/>
      <c r="M141" s="202"/>
      <c r="N141" s="203"/>
      <c r="O141" s="70"/>
      <c r="P141" s="70"/>
      <c r="Q141" s="70"/>
      <c r="R141" s="70"/>
      <c r="S141" s="70"/>
      <c r="T141" s="71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6" t="s">
        <v>138</v>
      </c>
      <c r="AU141" s="16" t="s">
        <v>92</v>
      </c>
    </row>
    <row r="142" spans="1:65" s="13" customFormat="1" ht="11.25">
      <c r="B142" s="204"/>
      <c r="C142" s="205"/>
      <c r="D142" s="206" t="s">
        <v>140</v>
      </c>
      <c r="E142" s="207" t="s">
        <v>1</v>
      </c>
      <c r="F142" s="208" t="s">
        <v>856</v>
      </c>
      <c r="G142" s="205"/>
      <c r="H142" s="209">
        <v>1</v>
      </c>
      <c r="I142" s="210"/>
      <c r="J142" s="205"/>
      <c r="K142" s="205"/>
      <c r="L142" s="211"/>
      <c r="M142" s="212"/>
      <c r="N142" s="213"/>
      <c r="O142" s="213"/>
      <c r="P142" s="213"/>
      <c r="Q142" s="213"/>
      <c r="R142" s="213"/>
      <c r="S142" s="213"/>
      <c r="T142" s="214"/>
      <c r="AT142" s="215" t="s">
        <v>140</v>
      </c>
      <c r="AU142" s="215" t="s">
        <v>92</v>
      </c>
      <c r="AV142" s="13" t="s">
        <v>92</v>
      </c>
      <c r="AW142" s="13" t="s">
        <v>36</v>
      </c>
      <c r="AX142" s="13" t="s">
        <v>90</v>
      </c>
      <c r="AY142" s="215" t="s">
        <v>129</v>
      </c>
    </row>
    <row r="143" spans="1:65" s="12" customFormat="1" ht="22.9" customHeight="1">
      <c r="B143" s="169"/>
      <c r="C143" s="170"/>
      <c r="D143" s="171" t="s">
        <v>81</v>
      </c>
      <c r="E143" s="183" t="s">
        <v>857</v>
      </c>
      <c r="F143" s="183" t="s">
        <v>858</v>
      </c>
      <c r="G143" s="170"/>
      <c r="H143" s="170"/>
      <c r="I143" s="173"/>
      <c r="J143" s="184">
        <f>BK143</f>
        <v>0</v>
      </c>
      <c r="K143" s="170"/>
      <c r="L143" s="175"/>
      <c r="M143" s="176"/>
      <c r="N143" s="177"/>
      <c r="O143" s="177"/>
      <c r="P143" s="178">
        <f>SUM(P144:P155)</f>
        <v>0</v>
      </c>
      <c r="Q143" s="177"/>
      <c r="R143" s="178">
        <f>SUM(R144:R155)</f>
        <v>0</v>
      </c>
      <c r="S143" s="177"/>
      <c r="T143" s="179">
        <f>SUM(T144:T155)</f>
        <v>0</v>
      </c>
      <c r="AR143" s="180" t="s">
        <v>158</v>
      </c>
      <c r="AT143" s="181" t="s">
        <v>81</v>
      </c>
      <c r="AU143" s="181" t="s">
        <v>90</v>
      </c>
      <c r="AY143" s="180" t="s">
        <v>129</v>
      </c>
      <c r="BK143" s="182">
        <f>SUM(BK144:BK155)</f>
        <v>0</v>
      </c>
    </row>
    <row r="144" spans="1:65" s="2" customFormat="1" ht="16.5" customHeight="1">
      <c r="A144" s="33"/>
      <c r="B144" s="34"/>
      <c r="C144" s="185" t="s">
        <v>171</v>
      </c>
      <c r="D144" s="186" t="s">
        <v>131</v>
      </c>
      <c r="E144" s="187" t="s">
        <v>859</v>
      </c>
      <c r="F144" s="188" t="s">
        <v>860</v>
      </c>
      <c r="G144" s="189" t="s">
        <v>829</v>
      </c>
      <c r="H144" s="190">
        <v>1</v>
      </c>
      <c r="I144" s="191"/>
      <c r="J144" s="192">
        <f>ROUND(I144*H144,2)</f>
        <v>0</v>
      </c>
      <c r="K144" s="188" t="s">
        <v>135</v>
      </c>
      <c r="L144" s="38"/>
      <c r="M144" s="193" t="s">
        <v>1</v>
      </c>
      <c r="N144" s="194" t="s">
        <v>47</v>
      </c>
      <c r="O144" s="70"/>
      <c r="P144" s="195">
        <f>O144*H144</f>
        <v>0</v>
      </c>
      <c r="Q144" s="195">
        <v>0</v>
      </c>
      <c r="R144" s="195">
        <f>Q144*H144</f>
        <v>0</v>
      </c>
      <c r="S144" s="195">
        <v>0</v>
      </c>
      <c r="T144" s="196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97" t="s">
        <v>830</v>
      </c>
      <c r="AT144" s="197" t="s">
        <v>131</v>
      </c>
      <c r="AU144" s="197" t="s">
        <v>92</v>
      </c>
      <c r="AY144" s="16" t="s">
        <v>129</v>
      </c>
      <c r="BE144" s="198">
        <f>IF(N144="základní",J144,0)</f>
        <v>0</v>
      </c>
      <c r="BF144" s="198">
        <f>IF(N144="snížená",J144,0)</f>
        <v>0</v>
      </c>
      <c r="BG144" s="198">
        <f>IF(N144="zákl. přenesená",J144,0)</f>
        <v>0</v>
      </c>
      <c r="BH144" s="198">
        <f>IF(N144="sníž. přenesená",J144,0)</f>
        <v>0</v>
      </c>
      <c r="BI144" s="198">
        <f>IF(N144="nulová",J144,0)</f>
        <v>0</v>
      </c>
      <c r="BJ144" s="16" t="s">
        <v>90</v>
      </c>
      <c r="BK144" s="198">
        <f>ROUND(I144*H144,2)</f>
        <v>0</v>
      </c>
      <c r="BL144" s="16" t="s">
        <v>830</v>
      </c>
      <c r="BM144" s="197" t="s">
        <v>861</v>
      </c>
    </row>
    <row r="145" spans="1:65" s="2" customFormat="1" ht="11.25">
      <c r="A145" s="33"/>
      <c r="B145" s="34"/>
      <c r="C145" s="35"/>
      <c r="D145" s="199" t="s">
        <v>138</v>
      </c>
      <c r="E145" s="35"/>
      <c r="F145" s="200" t="s">
        <v>862</v>
      </c>
      <c r="G145" s="35"/>
      <c r="H145" s="35"/>
      <c r="I145" s="201"/>
      <c r="J145" s="35"/>
      <c r="K145" s="35"/>
      <c r="L145" s="38"/>
      <c r="M145" s="202"/>
      <c r="N145" s="203"/>
      <c r="O145" s="70"/>
      <c r="P145" s="70"/>
      <c r="Q145" s="70"/>
      <c r="R145" s="70"/>
      <c r="S145" s="70"/>
      <c r="T145" s="71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T145" s="16" t="s">
        <v>138</v>
      </c>
      <c r="AU145" s="16" t="s">
        <v>92</v>
      </c>
    </row>
    <row r="146" spans="1:65" s="13" customFormat="1" ht="11.25">
      <c r="B146" s="204"/>
      <c r="C146" s="205"/>
      <c r="D146" s="206" t="s">
        <v>140</v>
      </c>
      <c r="E146" s="207" t="s">
        <v>1</v>
      </c>
      <c r="F146" s="208" t="s">
        <v>90</v>
      </c>
      <c r="G146" s="205"/>
      <c r="H146" s="209">
        <v>1</v>
      </c>
      <c r="I146" s="210"/>
      <c r="J146" s="205"/>
      <c r="K146" s="205"/>
      <c r="L146" s="211"/>
      <c r="M146" s="212"/>
      <c r="N146" s="213"/>
      <c r="O146" s="213"/>
      <c r="P146" s="213"/>
      <c r="Q146" s="213"/>
      <c r="R146" s="213"/>
      <c r="S146" s="213"/>
      <c r="T146" s="214"/>
      <c r="AT146" s="215" t="s">
        <v>140</v>
      </c>
      <c r="AU146" s="215" t="s">
        <v>92</v>
      </c>
      <c r="AV146" s="13" t="s">
        <v>92</v>
      </c>
      <c r="AW146" s="13" t="s">
        <v>36</v>
      </c>
      <c r="AX146" s="13" t="s">
        <v>90</v>
      </c>
      <c r="AY146" s="215" t="s">
        <v>129</v>
      </c>
    </row>
    <row r="147" spans="1:65" s="2" customFormat="1" ht="16.5" customHeight="1">
      <c r="A147" s="33"/>
      <c r="B147" s="34"/>
      <c r="C147" s="185" t="s">
        <v>180</v>
      </c>
      <c r="D147" s="186" t="s">
        <v>131</v>
      </c>
      <c r="E147" s="187" t="s">
        <v>863</v>
      </c>
      <c r="F147" s="188" t="s">
        <v>864</v>
      </c>
      <c r="G147" s="189" t="s">
        <v>829</v>
      </c>
      <c r="H147" s="190">
        <v>1</v>
      </c>
      <c r="I147" s="191"/>
      <c r="J147" s="192">
        <f>ROUND(I147*H147,2)</f>
        <v>0</v>
      </c>
      <c r="K147" s="188" t="s">
        <v>135</v>
      </c>
      <c r="L147" s="38"/>
      <c r="M147" s="193" t="s">
        <v>1</v>
      </c>
      <c r="N147" s="194" t="s">
        <v>47</v>
      </c>
      <c r="O147" s="70"/>
      <c r="P147" s="195">
        <f>O147*H147</f>
        <v>0</v>
      </c>
      <c r="Q147" s="195">
        <v>0</v>
      </c>
      <c r="R147" s="195">
        <f>Q147*H147</f>
        <v>0</v>
      </c>
      <c r="S147" s="195">
        <v>0</v>
      </c>
      <c r="T147" s="196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97" t="s">
        <v>830</v>
      </c>
      <c r="AT147" s="197" t="s">
        <v>131</v>
      </c>
      <c r="AU147" s="197" t="s">
        <v>92</v>
      </c>
      <c r="AY147" s="16" t="s">
        <v>129</v>
      </c>
      <c r="BE147" s="198">
        <f>IF(N147="základní",J147,0)</f>
        <v>0</v>
      </c>
      <c r="BF147" s="198">
        <f>IF(N147="snížená",J147,0)</f>
        <v>0</v>
      </c>
      <c r="BG147" s="198">
        <f>IF(N147="zákl. přenesená",J147,0)</f>
        <v>0</v>
      </c>
      <c r="BH147" s="198">
        <f>IF(N147="sníž. přenesená",J147,0)</f>
        <v>0</v>
      </c>
      <c r="BI147" s="198">
        <f>IF(N147="nulová",J147,0)</f>
        <v>0</v>
      </c>
      <c r="BJ147" s="16" t="s">
        <v>90</v>
      </c>
      <c r="BK147" s="198">
        <f>ROUND(I147*H147,2)</f>
        <v>0</v>
      </c>
      <c r="BL147" s="16" t="s">
        <v>830</v>
      </c>
      <c r="BM147" s="197" t="s">
        <v>865</v>
      </c>
    </row>
    <row r="148" spans="1:65" s="2" customFormat="1" ht="11.25">
      <c r="A148" s="33"/>
      <c r="B148" s="34"/>
      <c r="C148" s="35"/>
      <c r="D148" s="199" t="s">
        <v>138</v>
      </c>
      <c r="E148" s="35"/>
      <c r="F148" s="200" t="s">
        <v>866</v>
      </c>
      <c r="G148" s="35"/>
      <c r="H148" s="35"/>
      <c r="I148" s="201"/>
      <c r="J148" s="35"/>
      <c r="K148" s="35"/>
      <c r="L148" s="38"/>
      <c r="M148" s="202"/>
      <c r="N148" s="203"/>
      <c r="O148" s="70"/>
      <c r="P148" s="70"/>
      <c r="Q148" s="70"/>
      <c r="R148" s="70"/>
      <c r="S148" s="70"/>
      <c r="T148" s="71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138</v>
      </c>
      <c r="AU148" s="16" t="s">
        <v>92</v>
      </c>
    </row>
    <row r="149" spans="1:65" s="13" customFormat="1" ht="11.25">
      <c r="B149" s="204"/>
      <c r="C149" s="205"/>
      <c r="D149" s="206" t="s">
        <v>140</v>
      </c>
      <c r="E149" s="207" t="s">
        <v>1</v>
      </c>
      <c r="F149" s="208" t="s">
        <v>90</v>
      </c>
      <c r="G149" s="205"/>
      <c r="H149" s="209">
        <v>1</v>
      </c>
      <c r="I149" s="210"/>
      <c r="J149" s="205"/>
      <c r="K149" s="205"/>
      <c r="L149" s="211"/>
      <c r="M149" s="212"/>
      <c r="N149" s="213"/>
      <c r="O149" s="213"/>
      <c r="P149" s="213"/>
      <c r="Q149" s="213"/>
      <c r="R149" s="213"/>
      <c r="S149" s="213"/>
      <c r="T149" s="214"/>
      <c r="AT149" s="215" t="s">
        <v>140</v>
      </c>
      <c r="AU149" s="215" t="s">
        <v>92</v>
      </c>
      <c r="AV149" s="13" t="s">
        <v>92</v>
      </c>
      <c r="AW149" s="13" t="s">
        <v>36</v>
      </c>
      <c r="AX149" s="13" t="s">
        <v>90</v>
      </c>
      <c r="AY149" s="215" t="s">
        <v>129</v>
      </c>
    </row>
    <row r="150" spans="1:65" s="2" customFormat="1" ht="16.5" customHeight="1">
      <c r="A150" s="33"/>
      <c r="B150" s="34"/>
      <c r="C150" s="185" t="s">
        <v>186</v>
      </c>
      <c r="D150" s="186" t="s">
        <v>131</v>
      </c>
      <c r="E150" s="187" t="s">
        <v>867</v>
      </c>
      <c r="F150" s="188" t="s">
        <v>868</v>
      </c>
      <c r="G150" s="189" t="s">
        <v>829</v>
      </c>
      <c r="H150" s="190">
        <v>1</v>
      </c>
      <c r="I150" s="191"/>
      <c r="J150" s="192">
        <f>ROUND(I150*H150,2)</f>
        <v>0</v>
      </c>
      <c r="K150" s="188" t="s">
        <v>135</v>
      </c>
      <c r="L150" s="38"/>
      <c r="M150" s="193" t="s">
        <v>1</v>
      </c>
      <c r="N150" s="194" t="s">
        <v>47</v>
      </c>
      <c r="O150" s="70"/>
      <c r="P150" s="195">
        <f>O150*H150</f>
        <v>0</v>
      </c>
      <c r="Q150" s="195">
        <v>0</v>
      </c>
      <c r="R150" s="195">
        <f>Q150*H150</f>
        <v>0</v>
      </c>
      <c r="S150" s="195">
        <v>0</v>
      </c>
      <c r="T150" s="196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97" t="s">
        <v>830</v>
      </c>
      <c r="AT150" s="197" t="s">
        <v>131</v>
      </c>
      <c r="AU150" s="197" t="s">
        <v>92</v>
      </c>
      <c r="AY150" s="16" t="s">
        <v>129</v>
      </c>
      <c r="BE150" s="198">
        <f>IF(N150="základní",J150,0)</f>
        <v>0</v>
      </c>
      <c r="BF150" s="198">
        <f>IF(N150="snížená",J150,0)</f>
        <v>0</v>
      </c>
      <c r="BG150" s="198">
        <f>IF(N150="zákl. přenesená",J150,0)</f>
        <v>0</v>
      </c>
      <c r="BH150" s="198">
        <f>IF(N150="sníž. přenesená",J150,0)</f>
        <v>0</v>
      </c>
      <c r="BI150" s="198">
        <f>IF(N150="nulová",J150,0)</f>
        <v>0</v>
      </c>
      <c r="BJ150" s="16" t="s">
        <v>90</v>
      </c>
      <c r="BK150" s="198">
        <f>ROUND(I150*H150,2)</f>
        <v>0</v>
      </c>
      <c r="BL150" s="16" t="s">
        <v>830</v>
      </c>
      <c r="BM150" s="197" t="s">
        <v>869</v>
      </c>
    </row>
    <row r="151" spans="1:65" s="2" customFormat="1" ht="11.25">
      <c r="A151" s="33"/>
      <c r="B151" s="34"/>
      <c r="C151" s="35"/>
      <c r="D151" s="199" t="s">
        <v>138</v>
      </c>
      <c r="E151" s="35"/>
      <c r="F151" s="200" t="s">
        <v>870</v>
      </c>
      <c r="G151" s="35"/>
      <c r="H151" s="35"/>
      <c r="I151" s="201"/>
      <c r="J151" s="35"/>
      <c r="K151" s="35"/>
      <c r="L151" s="38"/>
      <c r="M151" s="202"/>
      <c r="N151" s="203"/>
      <c r="O151" s="70"/>
      <c r="P151" s="70"/>
      <c r="Q151" s="70"/>
      <c r="R151" s="70"/>
      <c r="S151" s="70"/>
      <c r="T151" s="71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6" t="s">
        <v>138</v>
      </c>
      <c r="AU151" s="16" t="s">
        <v>92</v>
      </c>
    </row>
    <row r="152" spans="1:65" s="13" customFormat="1" ht="11.25">
      <c r="B152" s="204"/>
      <c r="C152" s="205"/>
      <c r="D152" s="206" t="s">
        <v>140</v>
      </c>
      <c r="E152" s="207" t="s">
        <v>1</v>
      </c>
      <c r="F152" s="208" t="s">
        <v>871</v>
      </c>
      <c r="G152" s="205"/>
      <c r="H152" s="209">
        <v>1</v>
      </c>
      <c r="I152" s="210"/>
      <c r="J152" s="205"/>
      <c r="K152" s="205"/>
      <c r="L152" s="211"/>
      <c r="M152" s="212"/>
      <c r="N152" s="213"/>
      <c r="O152" s="213"/>
      <c r="P152" s="213"/>
      <c r="Q152" s="213"/>
      <c r="R152" s="213"/>
      <c r="S152" s="213"/>
      <c r="T152" s="214"/>
      <c r="AT152" s="215" t="s">
        <v>140</v>
      </c>
      <c r="AU152" s="215" t="s">
        <v>92</v>
      </c>
      <c r="AV152" s="13" t="s">
        <v>92</v>
      </c>
      <c r="AW152" s="13" t="s">
        <v>36</v>
      </c>
      <c r="AX152" s="13" t="s">
        <v>90</v>
      </c>
      <c r="AY152" s="215" t="s">
        <v>129</v>
      </c>
    </row>
    <row r="153" spans="1:65" s="2" customFormat="1" ht="16.5" customHeight="1">
      <c r="A153" s="33"/>
      <c r="B153" s="34"/>
      <c r="C153" s="185" t="s">
        <v>192</v>
      </c>
      <c r="D153" s="186" t="s">
        <v>131</v>
      </c>
      <c r="E153" s="187" t="s">
        <v>872</v>
      </c>
      <c r="F153" s="188" t="s">
        <v>873</v>
      </c>
      <c r="G153" s="189" t="s">
        <v>829</v>
      </c>
      <c r="H153" s="190">
        <v>1</v>
      </c>
      <c r="I153" s="191"/>
      <c r="J153" s="192">
        <f>ROUND(I153*H153,2)</f>
        <v>0</v>
      </c>
      <c r="K153" s="188" t="s">
        <v>135</v>
      </c>
      <c r="L153" s="38"/>
      <c r="M153" s="193" t="s">
        <v>1</v>
      </c>
      <c r="N153" s="194" t="s">
        <v>47</v>
      </c>
      <c r="O153" s="70"/>
      <c r="P153" s="195">
        <f>O153*H153</f>
        <v>0</v>
      </c>
      <c r="Q153" s="195">
        <v>0</v>
      </c>
      <c r="R153" s="195">
        <f>Q153*H153</f>
        <v>0</v>
      </c>
      <c r="S153" s="195">
        <v>0</v>
      </c>
      <c r="T153" s="196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97" t="s">
        <v>830</v>
      </c>
      <c r="AT153" s="197" t="s">
        <v>131</v>
      </c>
      <c r="AU153" s="197" t="s">
        <v>92</v>
      </c>
      <c r="AY153" s="16" t="s">
        <v>129</v>
      </c>
      <c r="BE153" s="198">
        <f>IF(N153="základní",J153,0)</f>
        <v>0</v>
      </c>
      <c r="BF153" s="198">
        <f>IF(N153="snížená",J153,0)</f>
        <v>0</v>
      </c>
      <c r="BG153" s="198">
        <f>IF(N153="zákl. přenesená",J153,0)</f>
        <v>0</v>
      </c>
      <c r="BH153" s="198">
        <f>IF(N153="sníž. přenesená",J153,0)</f>
        <v>0</v>
      </c>
      <c r="BI153" s="198">
        <f>IF(N153="nulová",J153,0)</f>
        <v>0</v>
      </c>
      <c r="BJ153" s="16" t="s">
        <v>90</v>
      </c>
      <c r="BK153" s="198">
        <f>ROUND(I153*H153,2)</f>
        <v>0</v>
      </c>
      <c r="BL153" s="16" t="s">
        <v>830</v>
      </c>
      <c r="BM153" s="197" t="s">
        <v>874</v>
      </c>
    </row>
    <row r="154" spans="1:65" s="2" customFormat="1" ht="11.25">
      <c r="A154" s="33"/>
      <c r="B154" s="34"/>
      <c r="C154" s="35"/>
      <c r="D154" s="199" t="s">
        <v>138</v>
      </c>
      <c r="E154" s="35"/>
      <c r="F154" s="200" t="s">
        <v>875</v>
      </c>
      <c r="G154" s="35"/>
      <c r="H154" s="35"/>
      <c r="I154" s="201"/>
      <c r="J154" s="35"/>
      <c r="K154" s="35"/>
      <c r="L154" s="38"/>
      <c r="M154" s="202"/>
      <c r="N154" s="203"/>
      <c r="O154" s="70"/>
      <c r="P154" s="70"/>
      <c r="Q154" s="70"/>
      <c r="R154" s="70"/>
      <c r="S154" s="70"/>
      <c r="T154" s="71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6" t="s">
        <v>138</v>
      </c>
      <c r="AU154" s="16" t="s">
        <v>92</v>
      </c>
    </row>
    <row r="155" spans="1:65" s="13" customFormat="1" ht="11.25">
      <c r="B155" s="204"/>
      <c r="C155" s="205"/>
      <c r="D155" s="206" t="s">
        <v>140</v>
      </c>
      <c r="E155" s="207" t="s">
        <v>1</v>
      </c>
      <c r="F155" s="208" t="s">
        <v>876</v>
      </c>
      <c r="G155" s="205"/>
      <c r="H155" s="209">
        <v>1</v>
      </c>
      <c r="I155" s="210"/>
      <c r="J155" s="205"/>
      <c r="K155" s="205"/>
      <c r="L155" s="211"/>
      <c r="M155" s="212"/>
      <c r="N155" s="213"/>
      <c r="O155" s="213"/>
      <c r="P155" s="213"/>
      <c r="Q155" s="213"/>
      <c r="R155" s="213"/>
      <c r="S155" s="213"/>
      <c r="T155" s="214"/>
      <c r="AT155" s="215" t="s">
        <v>140</v>
      </c>
      <c r="AU155" s="215" t="s">
        <v>92</v>
      </c>
      <c r="AV155" s="13" t="s">
        <v>92</v>
      </c>
      <c r="AW155" s="13" t="s">
        <v>36</v>
      </c>
      <c r="AX155" s="13" t="s">
        <v>90</v>
      </c>
      <c r="AY155" s="215" t="s">
        <v>129</v>
      </c>
    </row>
    <row r="156" spans="1:65" s="12" customFormat="1" ht="22.9" customHeight="1">
      <c r="B156" s="169"/>
      <c r="C156" s="170"/>
      <c r="D156" s="171" t="s">
        <v>81</v>
      </c>
      <c r="E156" s="183" t="s">
        <v>877</v>
      </c>
      <c r="F156" s="183" t="s">
        <v>878</v>
      </c>
      <c r="G156" s="170"/>
      <c r="H156" s="170"/>
      <c r="I156" s="173"/>
      <c r="J156" s="184">
        <f>BK156</f>
        <v>0</v>
      </c>
      <c r="K156" s="170"/>
      <c r="L156" s="175"/>
      <c r="M156" s="176"/>
      <c r="N156" s="177"/>
      <c r="O156" s="177"/>
      <c r="P156" s="178">
        <f>SUM(P157:P159)</f>
        <v>0</v>
      </c>
      <c r="Q156" s="177"/>
      <c r="R156" s="178">
        <f>SUM(R157:R159)</f>
        <v>0</v>
      </c>
      <c r="S156" s="177"/>
      <c r="T156" s="179">
        <f>SUM(T157:T159)</f>
        <v>0</v>
      </c>
      <c r="AR156" s="180" t="s">
        <v>158</v>
      </c>
      <c r="AT156" s="181" t="s">
        <v>81</v>
      </c>
      <c r="AU156" s="181" t="s">
        <v>90</v>
      </c>
      <c r="AY156" s="180" t="s">
        <v>129</v>
      </c>
      <c r="BK156" s="182">
        <f>SUM(BK157:BK159)</f>
        <v>0</v>
      </c>
    </row>
    <row r="157" spans="1:65" s="2" customFormat="1" ht="16.5" customHeight="1">
      <c r="A157" s="33"/>
      <c r="B157" s="34"/>
      <c r="C157" s="185" t="s">
        <v>197</v>
      </c>
      <c r="D157" s="186" t="s">
        <v>131</v>
      </c>
      <c r="E157" s="187" t="s">
        <v>879</v>
      </c>
      <c r="F157" s="188" t="s">
        <v>880</v>
      </c>
      <c r="G157" s="189" t="s">
        <v>829</v>
      </c>
      <c r="H157" s="190">
        <v>1</v>
      </c>
      <c r="I157" s="191"/>
      <c r="J157" s="192">
        <f>ROUND(I157*H157,2)</f>
        <v>0</v>
      </c>
      <c r="K157" s="188" t="s">
        <v>135</v>
      </c>
      <c r="L157" s="38"/>
      <c r="M157" s="193" t="s">
        <v>1</v>
      </c>
      <c r="N157" s="194" t="s">
        <v>47</v>
      </c>
      <c r="O157" s="70"/>
      <c r="P157" s="195">
        <f>O157*H157</f>
        <v>0</v>
      </c>
      <c r="Q157" s="195">
        <v>0</v>
      </c>
      <c r="R157" s="195">
        <f>Q157*H157</f>
        <v>0</v>
      </c>
      <c r="S157" s="195">
        <v>0</v>
      </c>
      <c r="T157" s="196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97" t="s">
        <v>830</v>
      </c>
      <c r="AT157" s="197" t="s">
        <v>131</v>
      </c>
      <c r="AU157" s="197" t="s">
        <v>92</v>
      </c>
      <c r="AY157" s="16" t="s">
        <v>129</v>
      </c>
      <c r="BE157" s="198">
        <f>IF(N157="základní",J157,0)</f>
        <v>0</v>
      </c>
      <c r="BF157" s="198">
        <f>IF(N157="snížená",J157,0)</f>
        <v>0</v>
      </c>
      <c r="BG157" s="198">
        <f>IF(N157="zákl. přenesená",J157,0)</f>
        <v>0</v>
      </c>
      <c r="BH157" s="198">
        <f>IF(N157="sníž. přenesená",J157,0)</f>
        <v>0</v>
      </c>
      <c r="BI157" s="198">
        <f>IF(N157="nulová",J157,0)</f>
        <v>0</v>
      </c>
      <c r="BJ157" s="16" t="s">
        <v>90</v>
      </c>
      <c r="BK157" s="198">
        <f>ROUND(I157*H157,2)</f>
        <v>0</v>
      </c>
      <c r="BL157" s="16" t="s">
        <v>830</v>
      </c>
      <c r="BM157" s="197" t="s">
        <v>881</v>
      </c>
    </row>
    <row r="158" spans="1:65" s="2" customFormat="1" ht="11.25">
      <c r="A158" s="33"/>
      <c r="B158" s="34"/>
      <c r="C158" s="35"/>
      <c r="D158" s="199" t="s">
        <v>138</v>
      </c>
      <c r="E158" s="35"/>
      <c r="F158" s="200" t="s">
        <v>882</v>
      </c>
      <c r="G158" s="35"/>
      <c r="H158" s="35"/>
      <c r="I158" s="201"/>
      <c r="J158" s="35"/>
      <c r="K158" s="35"/>
      <c r="L158" s="38"/>
      <c r="M158" s="202"/>
      <c r="N158" s="203"/>
      <c r="O158" s="70"/>
      <c r="P158" s="70"/>
      <c r="Q158" s="70"/>
      <c r="R158" s="70"/>
      <c r="S158" s="70"/>
      <c r="T158" s="71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T158" s="16" t="s">
        <v>138</v>
      </c>
      <c r="AU158" s="16" t="s">
        <v>92</v>
      </c>
    </row>
    <row r="159" spans="1:65" s="13" customFormat="1" ht="11.25">
      <c r="B159" s="204"/>
      <c r="C159" s="205"/>
      <c r="D159" s="206" t="s">
        <v>140</v>
      </c>
      <c r="E159" s="207" t="s">
        <v>1</v>
      </c>
      <c r="F159" s="208" t="s">
        <v>883</v>
      </c>
      <c r="G159" s="205"/>
      <c r="H159" s="209">
        <v>1</v>
      </c>
      <c r="I159" s="210"/>
      <c r="J159" s="205"/>
      <c r="K159" s="205"/>
      <c r="L159" s="211"/>
      <c r="M159" s="241"/>
      <c r="N159" s="242"/>
      <c r="O159" s="242"/>
      <c r="P159" s="242"/>
      <c r="Q159" s="242"/>
      <c r="R159" s="242"/>
      <c r="S159" s="242"/>
      <c r="T159" s="243"/>
      <c r="AT159" s="215" t="s">
        <v>140</v>
      </c>
      <c r="AU159" s="215" t="s">
        <v>92</v>
      </c>
      <c r="AV159" s="13" t="s">
        <v>92</v>
      </c>
      <c r="AW159" s="13" t="s">
        <v>36</v>
      </c>
      <c r="AX159" s="13" t="s">
        <v>90</v>
      </c>
      <c r="AY159" s="215" t="s">
        <v>129</v>
      </c>
    </row>
    <row r="160" spans="1:65" s="2" customFormat="1" ht="6.95" customHeight="1">
      <c r="A160" s="33"/>
      <c r="B160" s="53"/>
      <c r="C160" s="54"/>
      <c r="D160" s="54"/>
      <c r="E160" s="54"/>
      <c r="F160" s="54"/>
      <c r="G160" s="54"/>
      <c r="H160" s="54"/>
      <c r="I160" s="54"/>
      <c r="J160" s="54"/>
      <c r="K160" s="54"/>
      <c r="L160" s="38"/>
      <c r="M160" s="33"/>
      <c r="O160" s="33"/>
      <c r="P160" s="33"/>
      <c r="Q160" s="33"/>
      <c r="R160" s="33"/>
      <c r="S160" s="33"/>
      <c r="T160" s="33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</row>
  </sheetData>
  <sheetProtection algorithmName="SHA-512" hashValue="ilGcrMX+iC1U1cgpXA86beI+yb0VriUIDu86/kvFmMsd4kMO9rWI7TMmPuUcjq0tFa/KH+bczzBIipEQj3q3HQ==" saltValue="wa1yH9W+P8ux+YJSbM/ZRQ2J0MoKIx+5wV+m+kYY003dDNAF5V6OPdT53LVmVxde0Bsn7+Ij8srklk+ewLfK8Q==" spinCount="100000" sheet="1" objects="1" scenarios="1" formatColumns="0" formatRows="0" autoFilter="0"/>
  <autoFilter ref="C120:K159" xr:uid="{00000000-0009-0000-0000-000004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hyperlinks>
    <hyperlink ref="F125" r:id="rId1" xr:uid="{00000000-0004-0000-0400-000000000000}"/>
    <hyperlink ref="F128" r:id="rId2" xr:uid="{00000000-0004-0000-0400-000001000000}"/>
    <hyperlink ref="F131" r:id="rId3" xr:uid="{00000000-0004-0000-0400-000002000000}"/>
    <hyperlink ref="F134" r:id="rId4" xr:uid="{00000000-0004-0000-0400-000003000000}"/>
    <hyperlink ref="F137" r:id="rId5" xr:uid="{00000000-0004-0000-0400-000004000000}"/>
    <hyperlink ref="F141" r:id="rId6" xr:uid="{00000000-0004-0000-0400-000005000000}"/>
    <hyperlink ref="F145" r:id="rId7" xr:uid="{00000000-0004-0000-0400-000006000000}"/>
    <hyperlink ref="F148" r:id="rId8" xr:uid="{00000000-0004-0000-0400-000007000000}"/>
    <hyperlink ref="F151" r:id="rId9" xr:uid="{00000000-0004-0000-0400-000008000000}"/>
    <hyperlink ref="F154" r:id="rId10" xr:uid="{00000000-0004-0000-0400-000009000000}"/>
    <hyperlink ref="F158" r:id="rId11" xr:uid="{00000000-0004-0000-0400-00000A000000}"/>
  </hyperlinks>
  <pageMargins left="0.39370078740157483" right="0.39370078740157483" top="0.59055118110236227" bottom="0.98425196850393704" header="0.39370078740157483" footer="0.39370078740157483"/>
  <pageSetup paperSize="9" scale="87" fitToHeight="100" orientation="landscape" r:id="rId12"/>
  <headerFooter>
    <oddFooter>&amp;L&amp;F
&amp;A&amp;C10.02.2022
Stránkování TISK ZADÁNÍ  &amp;P/&amp;N</oddFooter>
  </headerFooter>
  <rowBreaks count="1" manualBreakCount="1">
    <brk id="142" min="2" max="10" man="1"/>
  </rowBreaks>
  <drawing r:id="rId1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SO-05 - Přípravné práce</vt:lpstr>
      <vt:lpstr>SO-10 - Komunikace</vt:lpstr>
      <vt:lpstr>SO-40 - Chráničky Cetin N...</vt:lpstr>
      <vt:lpstr>SO-90 - VRN</vt:lpstr>
      <vt:lpstr>'Rekapitulace stavby'!Názvy_tisku</vt:lpstr>
      <vt:lpstr>'SO-05 - Přípravné práce'!Názvy_tisku</vt:lpstr>
      <vt:lpstr>'SO-10 - Komunikace'!Názvy_tisku</vt:lpstr>
      <vt:lpstr>'SO-40 - Chráničky Cetin N...'!Názvy_tisku</vt:lpstr>
      <vt:lpstr>'SO-90 - VRN'!Názvy_tisku</vt:lpstr>
      <vt:lpstr>'Rekapitulace stavby'!Oblast_tisku</vt:lpstr>
      <vt:lpstr>'SO-05 - Přípravné práce'!Oblast_tisku</vt:lpstr>
      <vt:lpstr>'SO-10 - Komunikace'!Oblast_tisku</vt:lpstr>
      <vt:lpstr>'SO-40 - Chráničky Cetin N...'!Oblast_tisku</vt:lpstr>
      <vt:lpstr>'SO-90 - VRN'!Oblast_tisku</vt:lpstr>
    </vt:vector>
  </TitlesOfParts>
  <Company>Jaroslav Klíma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028 2022_02_10jk TISK ZADANI ZS-DOBROVSKEHO XLS</dc:title>
  <dc:subject>028 2022_02_10jk TISK ZADANI ZS-DOBROVSKEHO XLS</dc:subject>
  <dc:creator>Jaroslav Klíma</dc:creator>
  <cp:keywords>028 2022_02_10jk TISK ZADANI ZS-DOBROVSKEHO XLS</cp:keywords>
  <cp:lastModifiedBy>Jaroslav Klíma</cp:lastModifiedBy>
  <dcterms:created xsi:type="dcterms:W3CDTF">2022-02-16T08:31:12Z</dcterms:created>
  <dcterms:modified xsi:type="dcterms:W3CDTF">2022-02-16T08:39:38Z</dcterms:modified>
</cp:coreProperties>
</file>